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tabRatio="599" activeTab="0"/>
  </bookViews>
  <sheets>
    <sheet name="INDICE" sheetId="1" r:id="rId1"/>
    <sheet name="Cuadro 01" sheetId="2" r:id="rId2"/>
    <sheet name="Cuadro 02" sheetId="3" r:id="rId3"/>
    <sheet name="Cuadro 03 Y 3A" sheetId="4" r:id="rId4"/>
    <sheet name="Cuadro 04" sheetId="5" r:id="rId5"/>
    <sheet name="Cuadro 05" sheetId="6" r:id="rId6"/>
    <sheet name="Cuadro 06-a" sheetId="7" r:id="rId7"/>
    <sheet name="Cuadro 07" sheetId="8" r:id="rId8"/>
    <sheet name="Cuadro 08" sheetId="9" r:id="rId9"/>
    <sheet name="Cuadro 0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  <sheet name="CUAD17" sheetId="18" r:id="rId18"/>
    <sheet name="CUAD18" sheetId="19" r:id="rId19"/>
    <sheet name="CUAD18A" sheetId="20" r:id="rId20"/>
    <sheet name="CUAD19" sheetId="21" r:id="rId21"/>
    <sheet name="CUAD20" sheetId="22" r:id="rId22"/>
    <sheet name="CUAD21" sheetId="23" r:id="rId23"/>
    <sheet name="CUAD22" sheetId="24" r:id="rId24"/>
    <sheet name="CUAD23" sheetId="25" r:id="rId25"/>
    <sheet name="CUAD24" sheetId="26" r:id="rId26"/>
    <sheet name="CUAD25" sheetId="27" r:id="rId27"/>
    <sheet name="CUAD26" sheetId="28" r:id="rId28"/>
    <sheet name="CUAD27" sheetId="29" r:id="rId29"/>
    <sheet name="CUAD28" sheetId="30" r:id="rId30"/>
    <sheet name="CUAD29" sheetId="31" r:id="rId31"/>
    <sheet name="CUAD30" sheetId="32" r:id="rId32"/>
    <sheet name="CUAD31" sheetId="33" r:id="rId33"/>
    <sheet name="CUAD32" sheetId="34" r:id="rId34"/>
    <sheet name="cuadro 32A" sheetId="35" r:id="rId35"/>
    <sheet name="Cuadro 32 B" sheetId="36" r:id="rId36"/>
  </sheets>
  <definedNames>
    <definedName name="__123Graph_A" hidden="1">'Cuadro 06-a'!$B$21:$B$48</definedName>
    <definedName name="__123Graph_X" hidden="1">'Cuadro 06-a'!$A$21:$A$48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Regression_Int" localSheetId="29" hidden="1">1</definedName>
    <definedName name="_Regression_Int" localSheetId="30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35" hidden="1">1</definedName>
    <definedName name="_Regression_Int" localSheetId="34" hidden="1">1</definedName>
    <definedName name="_xlnm.Print_Area" localSheetId="2">'Cuadro 02'!$A$1:$J$54</definedName>
    <definedName name="_xlnm.Print_Area" localSheetId="3">'Cuadro 03 Y 3A'!$A$1:$S$67</definedName>
    <definedName name="_xlnm.Print_Area" localSheetId="4">'Cuadro 04'!$A$1:$G$68</definedName>
    <definedName name="_xlnm.Print_Titles" localSheetId="6">'Cuadro 06-a'!$1:$8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<sst xmlns="http://schemas.openxmlformats.org/spreadsheetml/2006/main" count="2967" uniqueCount="969">
  <si>
    <t>UNIVERSIDAD AUTONOMA DE NAYARIT</t>
  </si>
  <si>
    <t>POBLACION ESCOLAR DE LA UNIVERSIDAD Y DISTRIBUCION</t>
  </si>
  <si>
    <t>PORCENTUAL DE LA MATRICULA POR ESCUELA. CICLO ESCOLAR 1994/1995.</t>
  </si>
  <si>
    <t>CUADRO No. 1</t>
  </si>
  <si>
    <t xml:space="preserve">POBLACION </t>
  </si>
  <si>
    <t xml:space="preserve">  NIVEL  Y  ESCUELA</t>
  </si>
  <si>
    <t>ESCOLAR</t>
  </si>
  <si>
    <t xml:space="preserve">  UNIVERSIDAD</t>
  </si>
  <si>
    <t>AL NIVEL</t>
  </si>
  <si>
    <t xml:space="preserve">  NIVEL POSGRADO</t>
  </si>
  <si>
    <t xml:space="preserve">  DOCTORADO</t>
  </si>
  <si>
    <t xml:space="preserve">   CIENCIAS PECUARIAS</t>
  </si>
  <si>
    <t xml:space="preserve">  MAESTRIA</t>
  </si>
  <si>
    <t xml:space="preserve">   HORTICULTURA TROPICAL</t>
  </si>
  <si>
    <t xml:space="preserve">  ESPECIALIDAD</t>
  </si>
  <si>
    <t xml:space="preserve">   ENDODONCIA</t>
  </si>
  <si>
    <t xml:space="preserve">   ODONTOPEDIATRIA</t>
  </si>
  <si>
    <t xml:space="preserve">   PROD. ANIMAL BOVINOS TROPICO SECO</t>
  </si>
  <si>
    <t xml:space="preserve">  NIVEL LICENCIATURA</t>
  </si>
  <si>
    <t xml:space="preserve">   AGRICULTURA *</t>
  </si>
  <si>
    <t xml:space="preserve">   CIENCIAS DE LA EDUCACION</t>
  </si>
  <si>
    <t xml:space="preserve">   CIENCIAS E INGENIERIAS</t>
  </si>
  <si>
    <t xml:space="preserve">         TRONCO COMUN</t>
  </si>
  <si>
    <t xml:space="preserve">         CONTROL Y COMPUTACION</t>
  </si>
  <si>
    <t xml:space="preserve">         ELECTRONICA</t>
  </si>
  <si>
    <t xml:space="preserve">         QUIMICO INDUSTRIAL</t>
  </si>
  <si>
    <t xml:space="preserve">         QUIMICO FARMACO-BIOLOGO</t>
  </si>
  <si>
    <t xml:space="preserve">         MECANICA</t>
  </si>
  <si>
    <t xml:space="preserve">   COMERCIO Y ADMINISTRACION</t>
  </si>
  <si>
    <t xml:space="preserve">         CONTADOR PUBLICO Y AUDITOR</t>
  </si>
  <si>
    <t xml:space="preserve">         ADMINISTRACION</t>
  </si>
  <si>
    <t xml:space="preserve">         CONTADURIA</t>
  </si>
  <si>
    <t xml:space="preserve">   DERECHO</t>
  </si>
  <si>
    <t xml:space="preserve">   ECONOMIA</t>
  </si>
  <si>
    <t xml:space="preserve">         ECONOMIA</t>
  </si>
  <si>
    <t xml:space="preserve">         INFORMATICA Y ESTADISTICAS</t>
  </si>
  <si>
    <t xml:space="preserve">   ENFERMERIA Y OBSTETRICIA</t>
  </si>
  <si>
    <t xml:space="preserve">   INGENIERIA PESQUERA</t>
  </si>
  <si>
    <t xml:space="preserve">         ING. PESQUERO</t>
  </si>
  <si>
    <t xml:space="preserve">   MATEMATICA EDUCATIVA</t>
  </si>
  <si>
    <t xml:space="preserve">   MEDICINA HUMANA</t>
  </si>
  <si>
    <t xml:space="preserve">   MEDICINA VETERINARIA Y ZOOTECNIA</t>
  </si>
  <si>
    <t xml:space="preserve">   ODONTOLOGIA</t>
  </si>
  <si>
    <t xml:space="preserve">   TURISMO</t>
  </si>
  <si>
    <t xml:space="preserve">  NIVEL MEDIO SUPERIOR</t>
  </si>
  <si>
    <t xml:space="preserve">   PREPA No. 1  TEPIC</t>
  </si>
  <si>
    <t xml:space="preserve">   PREPA No. 2  SANTIAGO IXCUINTLA</t>
  </si>
  <si>
    <t xml:space="preserve">   PREPA No. 3  ACAPONETA</t>
  </si>
  <si>
    <t xml:space="preserve">   PREPA No. 4  TECUALA</t>
  </si>
  <si>
    <t xml:space="preserve">   PREPA No. 5  TUXPAN</t>
  </si>
  <si>
    <t xml:space="preserve">   PREPA No. 6  IXTLAN DEL RIO</t>
  </si>
  <si>
    <t xml:space="preserve">   PREPA No. 7  COMPOSTELA</t>
  </si>
  <si>
    <t xml:space="preserve">   PREPA No. 8  AHUACATLAN</t>
  </si>
  <si>
    <t xml:space="preserve">   PREPA No. 9  VILLA HIDALGO</t>
  </si>
  <si>
    <t xml:space="preserve">   PREPA No. 10 VALLE DE BANDERAS</t>
  </si>
  <si>
    <t xml:space="preserve">   PREPA No. 11 RUIZ</t>
  </si>
  <si>
    <t xml:space="preserve">   PREPA No. 12 SAN BLAS</t>
  </si>
  <si>
    <t xml:space="preserve">   PREPA No. 13 TEPIC</t>
  </si>
  <si>
    <t xml:space="preserve">   PREPA No. 14 TEPIC</t>
  </si>
  <si>
    <t xml:space="preserve">   PREPA No. 15 PUENTE DE CAMOTLAN </t>
  </si>
  <si>
    <t xml:space="preserve">   MUSICA ***</t>
  </si>
  <si>
    <t xml:space="preserve"> *     INCLUYE 18 ALUMNOS EN EL SISTEMA SEMIESCOLARIZADO 14 HOMBRES Y 4 MUJERES.</t>
  </si>
  <si>
    <t xml:space="preserve"> **   CORRESPONDEN AL TRONCO COMUN PARA ESTE CICLO ESCOLAR.</t>
  </si>
  <si>
    <t xml:space="preserve"> *** CORRESPONDE A INSTRUCTOR DE MUSICA (MEDIA TERMINAL).</t>
  </si>
  <si>
    <t xml:space="preserve"> </t>
  </si>
  <si>
    <t>CUADRO Nº 2</t>
  </si>
  <si>
    <t>NIVEL Y ESCUELA</t>
  </si>
  <si>
    <t>A</t>
  </si>
  <si>
    <t>B</t>
  </si>
  <si>
    <t>C</t>
  </si>
  <si>
    <t>UNIVERSIDAD</t>
  </si>
  <si>
    <t>NIVEL POSGRADO</t>
  </si>
  <si>
    <t>DOCTORADO</t>
  </si>
  <si>
    <t xml:space="preserve">  CIENCIAS PECUARIAS</t>
  </si>
  <si>
    <t xml:space="preserve">MAESTRIA </t>
  </si>
  <si>
    <t xml:space="preserve">  HORTICULTURA TROPICAL</t>
  </si>
  <si>
    <t>ESPECIALIDAD</t>
  </si>
  <si>
    <t xml:space="preserve">  ENDODONCIA</t>
  </si>
  <si>
    <t xml:space="preserve">  ODONTOPEDIATRIA</t>
  </si>
  <si>
    <t xml:space="preserve">  PRODUCCION ANIMAL Y BOVINOS</t>
  </si>
  <si>
    <t>NIVEL SUPERIOR</t>
  </si>
  <si>
    <t>AGRICULTURA</t>
  </si>
  <si>
    <t>CIENCIAS DE LA EDUCACION</t>
  </si>
  <si>
    <t>CIENCIAS E INGENIERIAS</t>
  </si>
  <si>
    <t>COMERCIO Y ADMINISTRACION</t>
  </si>
  <si>
    <t>DERECHO</t>
  </si>
  <si>
    <t>ECONOMIA</t>
  </si>
  <si>
    <t>ENFERMERIA Y OBSTETRICIA</t>
  </si>
  <si>
    <t>INGENIERIA PESQUERA</t>
  </si>
  <si>
    <t>MATEMATICA EDUCATIVA</t>
  </si>
  <si>
    <t>MEDICINA HUMANA</t>
  </si>
  <si>
    <t>MEDICINA VETERINARIA Y ZOOTECNIA</t>
  </si>
  <si>
    <t>ODONTOLOGIA</t>
  </si>
  <si>
    <t>TURISMO</t>
  </si>
  <si>
    <t>NIVEL MEDIO SUPERIOR</t>
  </si>
  <si>
    <t>PREPA. Nº 1 TEPIC</t>
  </si>
  <si>
    <t>PREPA. Nº 2 SANTIAGO IXCUINTLA</t>
  </si>
  <si>
    <t>PREPA. Nº 3 ACAPONETA</t>
  </si>
  <si>
    <t>PREPA. Nº 4 TECUALA</t>
  </si>
  <si>
    <t>PREPA. Nº 5 TUXPAN</t>
  </si>
  <si>
    <t>PREPA. Nº 6 IXTLAN DEL RIO</t>
  </si>
  <si>
    <t>PREPA. Nº 7 COMPOSTELA</t>
  </si>
  <si>
    <t>PREPA. Nº 8 AHUACATLAN</t>
  </si>
  <si>
    <t>PREPA. Nº 9 VILLA HIDALGO</t>
  </si>
  <si>
    <t>PREPA. Nº 10 VALLE DE BANDERAS</t>
  </si>
  <si>
    <t>PREPA. Nº 11 RUIZ</t>
  </si>
  <si>
    <t>PREPA. Nº 12 SAN BLAS</t>
  </si>
  <si>
    <t>PREPA. Nº 13 TEPIC</t>
  </si>
  <si>
    <t>PREPA. Nº 14 TEPIC</t>
  </si>
  <si>
    <t>PREPA. Nº 15 PUNTE DE CAMOTLAN</t>
  </si>
  <si>
    <t>MUSICA</t>
  </si>
  <si>
    <t>A:     DONDE SE ENCUENTRA LA INSTITUCION.</t>
  </si>
  <si>
    <t>B: ASPIRANTES Y ESTUDIANTES PROVENIENTES DE OTRAS ENTIDADES FEDERATIVAS.</t>
  </si>
  <si>
    <t>C: ASPIRANTES Y ESTUDIANTES PROVENIENTES DE OTROS PAISES.</t>
  </si>
  <si>
    <t xml:space="preserve">POBLACION ESCOLAR POR SEXO, GRADO, ESCUELA  Y NIVEL. CICLO ESCOLAR 1994/1995. </t>
  </si>
  <si>
    <t>TOTAL</t>
  </si>
  <si>
    <t xml:space="preserve">    M</t>
  </si>
  <si>
    <t xml:space="preserve">   AGRICULTURA*</t>
  </si>
  <si>
    <t>**   CORRESPONDEN AL TRONCO COMUN EN CADA ESCUELA.</t>
  </si>
  <si>
    <t>*** EGRESARON EN DICIEMBRE DE 1994.</t>
  </si>
  <si>
    <t xml:space="preserve">    PREPA No. 1  TEPIC</t>
  </si>
  <si>
    <t xml:space="preserve">    PREPA No. 2  SANTIAGO IXCUINTLA</t>
  </si>
  <si>
    <t xml:space="preserve">    PREPA No. 3  ACAPONETA</t>
  </si>
  <si>
    <t xml:space="preserve">    PREPA No. 4  TECUALA</t>
  </si>
  <si>
    <t xml:space="preserve">    PREPA No. 5  TUXPAN</t>
  </si>
  <si>
    <t xml:space="preserve">    PREPA No. 6  IXTLAN DEL RIO</t>
  </si>
  <si>
    <t xml:space="preserve">    PREPA No. 7  COMPOSTELA</t>
  </si>
  <si>
    <t xml:space="preserve">    PREPA No. 8  AHUACATLAN</t>
  </si>
  <si>
    <t xml:space="preserve">    PREPA No. 9  VILLA HIDALGO</t>
  </si>
  <si>
    <t xml:space="preserve">    PREPA No. 10 VALLE DE BANDERAS</t>
  </si>
  <si>
    <t xml:space="preserve">    PREPA No. 11 RUIZ</t>
  </si>
  <si>
    <t xml:space="preserve">    PREPA No. 12 SAN BLAS</t>
  </si>
  <si>
    <t xml:space="preserve">    PREPA No. 13 TEPIC</t>
  </si>
  <si>
    <t xml:space="preserve">    PREPA No. 14 TEPIC</t>
  </si>
  <si>
    <t xml:space="preserve">    PREPA No. 15 PUENTE DE CAMOTLAN </t>
  </si>
  <si>
    <t xml:space="preserve">    ENFERMERIA Y OBSTETRICIA</t>
  </si>
  <si>
    <t xml:space="preserve">    MUSICA ***</t>
  </si>
  <si>
    <t>*** CORRESPONDE A INSTRUCTOR DE MUSICA (MEDIA TERMINAL)</t>
  </si>
  <si>
    <t>DISTRIBUCION PORCENTUAL DE ALUMNOS DE PRIMER GRADO, EN RELACION</t>
  </si>
  <si>
    <t>CON LA MATRICULA DE LA UNIVERSIDAD, DEL NIVEL Y DE LA ESCUELA. CICLO ESCOLAR 1994/1995.</t>
  </si>
  <si>
    <t>CUADRO No. 4</t>
  </si>
  <si>
    <t>POBLACION</t>
  </si>
  <si>
    <t xml:space="preserve"> % RESPECTO </t>
  </si>
  <si>
    <t xml:space="preserve">% RESPECTO A </t>
  </si>
  <si>
    <t xml:space="preserve">% RESPECTO </t>
  </si>
  <si>
    <t xml:space="preserve">   ALUMNOS</t>
  </si>
  <si>
    <t>LA ESCUELA</t>
  </si>
  <si>
    <t xml:space="preserve"> *     INCLUYE 18 ALUMNOS EN EL SISTEMA SEMIESCOLARIZADO 14 HOMBRES Y 4 MUJERES, 10 EN 1º AÑO. Y 3 EN 2º AÑO  Y 5 EN 3º AÑO.</t>
  </si>
  <si>
    <t>**    CORRESPONDEN AL TRONCO COMUN EN CADA ESCUELA.</t>
  </si>
  <si>
    <t>*** CORRESPONDE A INTRUCTOR DE MUSICA (MEDIA TERMINAL).</t>
  </si>
  <si>
    <t>MATRICULA DEL NIVEL MEDIO SUPERIOR POR BACHILLERATO Y GRADO. CICLO ESCOLAR 1994/1995.</t>
  </si>
  <si>
    <t xml:space="preserve">CUADRO No. 5 </t>
  </si>
  <si>
    <t>PRIMER</t>
  </si>
  <si>
    <t>SEGUNDO</t>
  </si>
  <si>
    <t>GRADO</t>
  </si>
  <si>
    <t xml:space="preserve">  FISICO-MATEM.</t>
  </si>
  <si>
    <t xml:space="preserve">    PREPA No. 8  AHUCATLAN</t>
  </si>
  <si>
    <t>POBLACION ESCOLAR DE PRIMER INGRESO, REINGRESO Y REPETIDOR, POR</t>
  </si>
  <si>
    <t>NIVEL, ESCUELA Y GRADO. CICLO ESCOLAR 1994/1995.</t>
  </si>
  <si>
    <t>CUADRO No. 6</t>
  </si>
  <si>
    <t xml:space="preserve">  NIVEL  Y  ESCUELA  </t>
  </si>
  <si>
    <t>REIN-</t>
  </si>
  <si>
    <t>REPE-</t>
  </si>
  <si>
    <t>SUMA</t>
  </si>
  <si>
    <t>INGRESO</t>
  </si>
  <si>
    <t>GRESO</t>
  </si>
  <si>
    <t>TIDOR</t>
  </si>
  <si>
    <t xml:space="preserve">    CIENCIAS PECUARIAS</t>
  </si>
  <si>
    <t xml:space="preserve">    HORTICULTURA TROPICAL</t>
  </si>
  <si>
    <t xml:space="preserve">    ENDODONCIA</t>
  </si>
  <si>
    <t xml:space="preserve">    ODONTOPEDIATRIA</t>
  </si>
  <si>
    <t xml:space="preserve">    PROD. ANIMAL BOVINOS TROPICO SECO</t>
  </si>
  <si>
    <t xml:space="preserve">    AGRICULTURA  </t>
  </si>
  <si>
    <t xml:space="preserve">    CIENCIAS DE LA EDUCACION</t>
  </si>
  <si>
    <t xml:space="preserve">    CIENCIAS E INGENIERIAS</t>
  </si>
  <si>
    <t xml:space="preserve">        TRONCO COMUN</t>
  </si>
  <si>
    <t xml:space="preserve">        CONTROL Y COMPUTACION</t>
  </si>
  <si>
    <t xml:space="preserve">        ELECTRONICA</t>
  </si>
  <si>
    <t xml:space="preserve">        QUIMICO INDUSTRIAL</t>
  </si>
  <si>
    <t xml:space="preserve">        QUIMICO FARMACO-BIOLOGO</t>
  </si>
  <si>
    <t xml:space="preserve">        MECANICA</t>
  </si>
  <si>
    <t xml:space="preserve">    COMERCIO Y ADMINISTRACION</t>
  </si>
  <si>
    <t xml:space="preserve">        CONTADOR PUBLICO Y AUDITOR</t>
  </si>
  <si>
    <t xml:space="preserve">        ADMINISTRACION</t>
  </si>
  <si>
    <t xml:space="preserve">        CONTADURIA</t>
  </si>
  <si>
    <t xml:space="preserve">    DERECHO</t>
  </si>
  <si>
    <t xml:space="preserve">    ECONOMIA</t>
  </si>
  <si>
    <t xml:space="preserve">        ECONOMIA</t>
  </si>
  <si>
    <t xml:space="preserve">        INFORMATICA Y ESTADISTICA</t>
  </si>
  <si>
    <t xml:space="preserve">    INGENIERIA PESQUERA</t>
  </si>
  <si>
    <t xml:space="preserve">        ING. PESQUERA</t>
  </si>
  <si>
    <t xml:space="preserve">    MATEMATICA EDUCATIVA</t>
  </si>
  <si>
    <t xml:space="preserve">    MEDICINA HUMANA</t>
  </si>
  <si>
    <t xml:space="preserve">    MEDICINA VETERINARIA Y ZOOTECNIA</t>
  </si>
  <si>
    <t xml:space="preserve">    ODONTOLOGIA</t>
  </si>
  <si>
    <t xml:space="preserve">    TURISMO</t>
  </si>
  <si>
    <t xml:space="preserve">    MUSICA *</t>
  </si>
  <si>
    <t>* CORRESPONDE A INSTRUCTOR DE MUSICA (MEDIA TERMINAL)</t>
  </si>
  <si>
    <t xml:space="preserve">ALUMNOS INSCRITOS A PRIMER GRADO AL NIVEL POSGRADO Y LICENCIATURA </t>
  </si>
  <si>
    <t>POR INSTITUCIONES DE PROCEDENCIA. CICLO ESCOLAR 1994/1995.</t>
  </si>
  <si>
    <t>CUADRO No. 7</t>
  </si>
  <si>
    <t>PROVENIENTES</t>
  </si>
  <si>
    <t xml:space="preserve"> PROVENIENTES  DE  OTRAS  INSTITUCIONES</t>
  </si>
  <si>
    <t>DEL ESTADO DE NAYARIT</t>
  </si>
  <si>
    <t>FEDERAL</t>
  </si>
  <si>
    <t>PRIVADA</t>
  </si>
  <si>
    <t>AUTONOMA</t>
  </si>
  <si>
    <t>OTROS</t>
  </si>
  <si>
    <t xml:space="preserve">  TOTAL UNIVERSIDAD</t>
  </si>
  <si>
    <t xml:space="preserve">    AGRICULTURA</t>
  </si>
  <si>
    <t xml:space="preserve">      TRONCO COMUN</t>
  </si>
  <si>
    <t xml:space="preserve">      CONTADOR PUBLICO Y AUDITOR</t>
  </si>
  <si>
    <t xml:space="preserve">      ADMINISTRACION</t>
  </si>
  <si>
    <t xml:space="preserve">      CONTADURIA</t>
  </si>
  <si>
    <t xml:space="preserve">      ECONOMIA </t>
  </si>
  <si>
    <t xml:space="preserve">      INFORMATICA Y ESTADISTICAS</t>
  </si>
  <si>
    <t>*</t>
  </si>
  <si>
    <t xml:space="preserve">    CIENCIAS E INGENIERIAS </t>
  </si>
  <si>
    <t xml:space="preserve">    MEDICINA HUMANA </t>
  </si>
  <si>
    <t>*   CORRESPONDEN AL TRONCO COMUN PARA ESTE CICLO ESCOLAR.</t>
  </si>
  <si>
    <t xml:space="preserve">            UAN-UIP</t>
  </si>
  <si>
    <t>** EN ESTE CICLO NO RINDIO INFORMACION DE ALUMNOS INSCRITOS A 1er. GRADO.</t>
  </si>
  <si>
    <t xml:space="preserve">ALUMNOS INSCRITOS A PRIMER GRADO AL NIVEL MEDIO SUPERIOR </t>
  </si>
  <si>
    <t>PROVENIENTES DE INSTITUCIONES EDUCATIVAS DEL ESTADO DE NAYARIT</t>
  </si>
  <si>
    <t>Y OTRAS ENTIDADES FEDERATIVAS. CICLO ESCOLAR 1994/1995.</t>
  </si>
  <si>
    <t>CUADRO No. 8</t>
  </si>
  <si>
    <t xml:space="preserve">    </t>
  </si>
  <si>
    <t>ESTATAL</t>
  </si>
  <si>
    <t xml:space="preserve">    ENFERMERIA Y OBSTETRICIA </t>
  </si>
  <si>
    <t>* CORRESPONDE AL NIVEL MEDIO TERMINAL</t>
  </si>
  <si>
    <t xml:space="preserve">POBLACION ESCOLAR SEGUN ENTIDAD FEDERATIVA DE NACIMIENTO DEL NIVEL POSGRADO Y LICENCIATURA POR ESCUELA, DE PRIMER INGRESO Y </t>
  </si>
  <si>
    <t>Y REINGRESO.  CICLO ESCOLAR 1994/1995.</t>
  </si>
  <si>
    <t>CUADRO Nº 9</t>
  </si>
  <si>
    <t xml:space="preserve"> DERECHO</t>
  </si>
  <si>
    <t>ENTIDAD FEDERATIVA</t>
  </si>
  <si>
    <t>ENDO-</t>
  </si>
  <si>
    <t>ODONTO-</t>
  </si>
  <si>
    <t>PROD.</t>
  </si>
  <si>
    <t>LIC.</t>
  </si>
  <si>
    <t>ING.</t>
  </si>
  <si>
    <t>ADMON.</t>
  </si>
  <si>
    <t>PEDIAT.</t>
  </si>
  <si>
    <t>ANIMAL</t>
  </si>
  <si>
    <t>CONT.</t>
  </si>
  <si>
    <t>PESQ.</t>
  </si>
  <si>
    <t>CAPT.</t>
  </si>
  <si>
    <t>ACUAT.</t>
  </si>
  <si>
    <t>E. PESQ.</t>
  </si>
  <si>
    <t>ELECT.</t>
  </si>
  <si>
    <t>TOTAL ESCUELA</t>
  </si>
  <si>
    <t>TOTAL NIVEL POSGRADO</t>
  </si>
  <si>
    <t>TOTAL NIVEL LICENCIATURA</t>
  </si>
  <si>
    <t xml:space="preserve">  AGUASCALIENTES</t>
  </si>
  <si>
    <t xml:space="preserve">  BAJA CALIFORNIA NORTE</t>
  </si>
  <si>
    <t xml:space="preserve">  BAJA CALIFORNIA SUR</t>
  </si>
  <si>
    <t xml:space="preserve">  CAMPECHE</t>
  </si>
  <si>
    <t xml:space="preserve">  COAHUILA</t>
  </si>
  <si>
    <t xml:space="preserve">  CHIHUAHUA</t>
  </si>
  <si>
    <t xml:space="preserve">  COLIMA</t>
  </si>
  <si>
    <t xml:space="preserve">  CHIAPAS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</si>
  <si>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</si>
  <si>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</si>
  <si>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</si>
  <si>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</si>
  <si>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</si>
  <si>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</si>
  <si>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ESTADO DE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</si>
  <si>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</si>
  <si>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</si>
  <si>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</si>
  <si>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</si>
  <si>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</si>
  <si>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</si>
  <si>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</si>
  <si>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</si>
  <si>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</si>
  <si>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</si>
  <si>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</si>
  <si>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</si>
  <si>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</si>
  <si>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</si>
  <si>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</si>
  <si>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</si>
  <si>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</si>
  <si>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EXTRANJEROS</t>
  </si>
  <si>
    <t xml:space="preserve"> *  PERTENECEN AL TRONCO COMUN</t>
  </si>
  <si>
    <t>POBLACION ESCOLAR SEGUN ENTIDAD FEDERATIVA DE  NACIMIENTO DEL NIVEL MEDIO SUPERIOR POR ESCUELA DE PRIMER INGRESO Y REINGRESO. CICLO ESCOLAR 1994/1995.</t>
  </si>
  <si>
    <t>CUADRO No. 10</t>
  </si>
  <si>
    <t>POR</t>
  </si>
  <si>
    <t xml:space="preserve">  TECUALA</t>
  </si>
  <si>
    <t xml:space="preserve">    VILLA HGO.</t>
  </si>
  <si>
    <t xml:space="preserve"> MUSICA</t>
  </si>
  <si>
    <t>TOTAL NIVEL MEDIO SUPERIOR</t>
  </si>
  <si>
    <t xml:space="preserve">POBLACION ESCOLAR SEGUN ENTIDAD FEDERATIVA DONDE CURSARON EL ANTECEDENTE DE ESTUDIO DEL NIVEL POSGRADO Y LICENCIATURA POR ESCUELA, DE PRIMER INGRESO Y </t>
  </si>
  <si>
    <t>CUADRO Nº 11</t>
  </si>
  <si>
    <t>DONCIA</t>
  </si>
  <si>
    <t xml:space="preserve"> * PERTENECEN AL TRONCO COMUN</t>
  </si>
  <si>
    <t>POBLACION ESCOLAR SEGUN ENTIDAD FEDERATIVA DONDE CURSARON EL ANTECEDENTE DE ESTUDIO, DEL NIVEL MEDIO SUPERIOR POR ESCUELA DE PRIMER INGRESO Y REINGRESO. CICLO ESCOLAR 1994/1995.</t>
  </si>
  <si>
    <t>CUADRO No. 12</t>
  </si>
  <si>
    <t xml:space="preserve">  TUXPAN</t>
  </si>
  <si>
    <t xml:space="preserve">  SAN BLAS</t>
  </si>
  <si>
    <t xml:space="preserve">POBLACION ESCOLAR SEGUN MUNICIPIO DE NACIMIENTO DEL NIVEL POSGRADO Y LICENCIATURA POR ESCUELA, DE PRIMER INGRESO Y </t>
  </si>
  <si>
    <t>CUADRO Nº 13</t>
  </si>
  <si>
    <t xml:space="preserve">  ACAPONETA</t>
  </si>
  <si>
    <t xml:space="preserve">  AHUACATLAN</t>
  </si>
  <si>
    <t xml:space="preserve">  AMATLAN DE CAÑAS</t>
  </si>
  <si>
    <t xml:space="preserve">  COMPOSTELA</t>
  </si>
  <si>
    <t xml:space="preserve">  BAHIA DE BANDERAS</t>
  </si>
  <si>
    <t xml:space="preserve">  EL NAYAR</t>
  </si>
  <si>
    <t xml:space="preserve">  HUAJICORI</t>
  </si>
  <si>
    <t xml:space="preserve">  IXTLAN DEL RIO</t>
  </si>
  <si>
    <t xml:space="preserve">  JALA</t>
  </si>
  <si>
    <t xml:space="preserve">  LA YESCA</t>
  </si>
  <si>
    <t xml:space="preserve">  ROSAMORADA</t>
  </si>
  <si>
    <t xml:space="preserve">  RUIZ</t>
  </si>
  <si>
    <t xml:space="preserve">  SANTIAGO IXCUINTLA</t>
  </si>
  <si>
    <t xml:space="preserve">  STA. MARIA DEL ORO</t>
  </si>
  <si>
    <t xml:space="preserve">  SAN PEDRO LAGUNILLAS</t>
  </si>
  <si>
    <t xml:space="preserve">  TEPIC</t>
  </si>
  <si>
    <t xml:space="preserve">  XALISCO</t>
  </si>
  <si>
    <t xml:space="preserve">  OTROS</t>
  </si>
  <si>
    <t>POBLACION ESCOLAR SEGUN MUNICIPIO DE NACIMIENTO, DEL NIVEL MEDIO SUPERIOR POR ESCUELA DE PRIMER INGRESO Y REINGRESO. CICLO ESCOLAR 1994/1995.</t>
  </si>
  <si>
    <t>CUADRO NO. 14</t>
  </si>
  <si>
    <t xml:space="preserve">  SANTIAGO IXCUNTLA</t>
  </si>
  <si>
    <t xml:space="preserve">  SANTA MARIA DEL ORO</t>
  </si>
  <si>
    <t xml:space="preserve">POBLACION ESCOLAR SEGUN MUNICIPIO DONDE CURSARON EL ANTECEDENTE DE ESTUDIO DEL NIVEL POSGRADO Y LICENCIATURA POR ESCUELA, DE PRIMER INGRESO Y </t>
  </si>
  <si>
    <t>CUADRO Nº 15</t>
  </si>
  <si>
    <t xml:space="preserve">POBLACION ESCOLAR SEGUN MUNICIPIO DONDE CURSARON EL ANTECEDENTE DE ESTUDIO, </t>
  </si>
  <si>
    <t>CUADRO No. 16</t>
  </si>
  <si>
    <t xml:space="preserve">  </t>
  </si>
  <si>
    <t>POBLACION ESCOLAR POR NIVEL, ESCUELA, EDAD Y SEXO. CICLO ESCOLAR 1994/1995.</t>
  </si>
  <si>
    <t>CUADRO No. 17</t>
  </si>
  <si>
    <t xml:space="preserve">  H</t>
  </si>
  <si>
    <t xml:space="preserve">  M</t>
  </si>
  <si>
    <t xml:space="preserve">    PREPA No. 10 VALLE DE BANDERAS </t>
  </si>
  <si>
    <t xml:space="preserve">    PREPA No. 14 (ABIERTA) TEPIC</t>
  </si>
  <si>
    <t xml:space="preserve">    MUSICA</t>
  </si>
  <si>
    <t>POBLACION ESCOLAR, NUMERO DE GRUPOS Y PROMEDIO DE ALUMNOS POR GRUPO, POR</t>
  </si>
  <si>
    <t>CUADRO No. 18</t>
  </si>
  <si>
    <t>ALUMNOS</t>
  </si>
  <si>
    <t xml:space="preserve">   DOCTORADO</t>
  </si>
  <si>
    <t xml:space="preserve">     CIENCIAS PECUARIAS</t>
  </si>
  <si>
    <t xml:space="preserve">   MAESTRIA</t>
  </si>
  <si>
    <t xml:space="preserve">     HORTICULTURA TROPICAL</t>
  </si>
  <si>
    <t xml:space="preserve">   ESPECIALIDAD</t>
  </si>
  <si>
    <t xml:space="preserve">     ENDODONCIA</t>
  </si>
  <si>
    <t xml:space="preserve">     ODONTOPEDIATRIA</t>
  </si>
  <si>
    <t xml:space="preserve">     PRODUCCION ANIMAL BOVINOS</t>
  </si>
  <si>
    <t xml:space="preserve">      CONTROL Y COMPUTACION</t>
  </si>
  <si>
    <t xml:space="preserve">      ELECTRONICA</t>
  </si>
  <si>
    <t xml:space="preserve">      QUIMICO INDUSTRIAL</t>
  </si>
  <si>
    <t xml:space="preserve">      QUIMICO FARMACO-BIOLOGO</t>
  </si>
  <si>
    <t xml:space="preserve">      MECANICA</t>
  </si>
  <si>
    <t xml:space="preserve">      LIC. ECONOMIA</t>
  </si>
  <si>
    <t xml:space="preserve">      LIC. INFORMATICA Y ESTAD.</t>
  </si>
  <si>
    <t xml:space="preserve">      ING. PESQUERO</t>
  </si>
  <si>
    <t>CUADRO No. 18A</t>
  </si>
  <si>
    <t xml:space="preserve">    PREPA No. 6 IXTLAN DEL RIO</t>
  </si>
  <si>
    <t xml:space="preserve">    PREPA No. 15 PUENTE DE CAMOTLAN</t>
  </si>
  <si>
    <t xml:space="preserve">ALUMNOS BECADOS POR NIVEL, ESCUELA Y SEXO, </t>
  </si>
  <si>
    <t>SEGUN TIPO DE BECA OTORGADA. CICLO ESCOLAR 1994/1995.</t>
  </si>
  <si>
    <t>CUADRO No. 19</t>
  </si>
  <si>
    <t>HOMBRES</t>
  </si>
  <si>
    <t>MUJERES</t>
  </si>
  <si>
    <t xml:space="preserve"> SUMA</t>
  </si>
  <si>
    <t xml:space="preserve"> HOMBRES </t>
  </si>
  <si>
    <t xml:space="preserve"> MUJERES</t>
  </si>
  <si>
    <t>FUENTE: DEPARTAMENTO DE BECAS DE LA U.A.N.</t>
  </si>
  <si>
    <t>INDICES ABSOLUTOS Y RELATIVOS DE APROBACION, REPROBACION Y DESERCION</t>
  </si>
  <si>
    <t>ESCOLAR, POR NIVEL EDUCATIVO Y ESCUELA. CICLO ESCOLAR 1993/1994.</t>
  </si>
  <si>
    <t>CUADRO Nº 20</t>
  </si>
  <si>
    <t xml:space="preserve">  NIVEL   Y  ESCUELA</t>
  </si>
  <si>
    <t>PRESENT.</t>
  </si>
  <si>
    <t>DE TODAS LAS</t>
  </si>
  <si>
    <t xml:space="preserve">  MAS DE </t>
  </si>
  <si>
    <t xml:space="preserve">EXAMENES </t>
  </si>
  <si>
    <t>NINGUN EXAMEN FINAL.</t>
  </si>
  <si>
    <t>MATERIAS</t>
  </si>
  <si>
    <t xml:space="preserve">  3 MAT.</t>
  </si>
  <si>
    <t>FINALES</t>
  </si>
  <si>
    <t xml:space="preserve">    CIENCIA DE LA EDUCACION</t>
  </si>
  <si>
    <t xml:space="preserve">       QUIMICO INDUSTRIAL</t>
  </si>
  <si>
    <t xml:space="preserve">       CONTROL Y COMPUTACION</t>
  </si>
  <si>
    <t xml:space="preserve">       ELECTRONICA</t>
  </si>
  <si>
    <t xml:space="preserve">       FARMACO-BIOLOGO</t>
  </si>
  <si>
    <t xml:space="preserve">       MECANICA</t>
  </si>
  <si>
    <t xml:space="preserve">       TRONCO COMUN</t>
  </si>
  <si>
    <t xml:space="preserve">       CONTADOR PUBLICO Y AUDITOR</t>
  </si>
  <si>
    <t xml:space="preserve">       ADMINISTRACION</t>
  </si>
  <si>
    <t xml:space="preserve">       CONTADURIA</t>
  </si>
  <si>
    <t xml:space="preserve">    DERECHO </t>
  </si>
  <si>
    <t xml:space="preserve">      LIC. INFORMATICA Y ESTADISTICA</t>
  </si>
  <si>
    <t>MATRICULA TOTAL, ALUMNOS DE PRIMER GRADO Y</t>
  </si>
  <si>
    <t>EGRESADOS POR SEXO, NIVEL Y ESCUELA. CICLO ESCOLAR 1994/1995.</t>
  </si>
  <si>
    <t>CUADRO No. 21</t>
  </si>
  <si>
    <t xml:space="preserve">  SUMA</t>
  </si>
  <si>
    <t xml:space="preserve"> HOMBRES</t>
  </si>
  <si>
    <t xml:space="preserve">     EN CIENCIAS PECUARIAS</t>
  </si>
  <si>
    <t xml:space="preserve">    AGRICULTURA*</t>
  </si>
  <si>
    <t xml:space="preserve">      LIC. ADMINISTRACION</t>
  </si>
  <si>
    <t xml:space="preserve">      LIC. CONTADURIA</t>
  </si>
  <si>
    <t xml:space="preserve">      ECONOMIA</t>
  </si>
  <si>
    <t xml:space="preserve">    PREPA No. 14 TEPIC </t>
  </si>
  <si>
    <t>*      INCLUYE 18 ALUMNOS EN EL SISTEMA SEMIESCOLARIZADO 14 HOMBRE Y 4 MUJERES, 10 EN 1º AÑO. Y 3 EN 2º AÑO, Y 5 EN 3º AÑO.</t>
  </si>
  <si>
    <t>**   CORRESPONDEN AL TRONCO COMUN PARA ESTE CICLO ESCOLAR.</t>
  </si>
  <si>
    <t xml:space="preserve">EGRESADOS DEL NIVEL MEDIO SUPERIOR, POR SEXO Y BACHILLERATO. </t>
  </si>
  <si>
    <t>CICLO ESCOLAR 1993/1994.</t>
  </si>
  <si>
    <t>CUADRO No. 22</t>
  </si>
  <si>
    <t xml:space="preserve">  TOTAL</t>
  </si>
  <si>
    <t xml:space="preserve">    PREPA No. 13 TEPIC      </t>
  </si>
  <si>
    <t xml:space="preserve">TITULADOS POR SEXO, EN LAS ESCUELAS DEL NIVEL POSGRADO, LICENCIATURA Y MEDIO TERMINAL, </t>
  </si>
  <si>
    <t>DE SEPTIEMBRE DE 1993 A AGOSTO DE 1994.</t>
  </si>
  <si>
    <t>CUADRO No. 23</t>
  </si>
  <si>
    <t xml:space="preserve">    E S C U E L A S</t>
  </si>
  <si>
    <t xml:space="preserve">TOTAL DE </t>
  </si>
  <si>
    <t>TITULADOS</t>
  </si>
  <si>
    <t xml:space="preserve">    HOMBRES</t>
  </si>
  <si>
    <t xml:space="preserve">  NIVEL MEDIO TERMINAL</t>
  </si>
  <si>
    <t>FUENTE: DIRECCION DE ESCUELAS.</t>
  </si>
  <si>
    <t xml:space="preserve">DISTRIBUCION DE PRESTADORES DE SERVICIO SOCIAL, POR NIVEL DE ESTUDIOS DEL  </t>
  </si>
  <si>
    <t>1o DE ENERO AL 29 DE DICIEMBRE DE 1994.</t>
  </si>
  <si>
    <t>CUADRO No. 24</t>
  </si>
  <si>
    <t>SECTOR</t>
  </si>
  <si>
    <t xml:space="preserve">INST. DE </t>
  </si>
  <si>
    <t>PUBLICO</t>
  </si>
  <si>
    <t>PRIVADO</t>
  </si>
  <si>
    <t>SOCIAL</t>
  </si>
  <si>
    <t>ORIGEN</t>
  </si>
  <si>
    <t>FUENTE: DIRECCION DE SERVICIO SOCIAL DE LA U.A.N.</t>
  </si>
  <si>
    <t>POBLACION ESCOLAR, NUMERO DE MAESTROS</t>
  </si>
  <si>
    <t>Y PROMEDIO DE ALUMNOS POR MAESTRO.</t>
  </si>
  <si>
    <t>CICLO ESCOLAR 1994/1995</t>
  </si>
  <si>
    <t>CUADRO No. 25</t>
  </si>
  <si>
    <t xml:space="preserve">  NIVEL  Y   ESCUELA</t>
  </si>
  <si>
    <t xml:space="preserve">   POBLACION</t>
  </si>
  <si>
    <t xml:space="preserve">   ESCOLAR</t>
  </si>
  <si>
    <t xml:space="preserve">    CIENCIAS E INGENIERAS</t>
  </si>
  <si>
    <t xml:space="preserve">    COMERCIO Y ADMINISTRACION </t>
  </si>
  <si>
    <t xml:space="preserve">        LIC. CONTADURIA</t>
  </si>
  <si>
    <t xml:space="preserve">        LIC. ADMINISTRACION</t>
  </si>
  <si>
    <t xml:space="preserve">        ING. PESQUERO</t>
  </si>
  <si>
    <t xml:space="preserve">    PREPA No. 1 TEPIC</t>
  </si>
  <si>
    <t xml:space="preserve">    PREPA No. 2 SANTIAGO IXCUINTLA</t>
  </si>
  <si>
    <t xml:space="preserve">    PREPA No. 3 ACAPONETA</t>
  </si>
  <si>
    <t xml:space="preserve">    PREPA No. 4 TECUALA</t>
  </si>
  <si>
    <t xml:space="preserve">    PREPA No. 5 TUXPAN</t>
  </si>
  <si>
    <t xml:space="preserve">    PREPA No. 7 COMPOSTELA</t>
  </si>
  <si>
    <t xml:space="preserve">    PREPA No. 8 AHUACATLAN</t>
  </si>
  <si>
    <t xml:space="preserve">    PREPA No. 9 VILLA HIDALGO</t>
  </si>
  <si>
    <t xml:space="preserve">    PREPA NO. 10 VALLE DE BANDERAS</t>
  </si>
  <si>
    <t xml:space="preserve">    ENFERMERIA Y OBSTETRICIA***</t>
  </si>
  <si>
    <t xml:space="preserve">  *      SE REFIERE A PLAZAS NO A PERSONAS FISICAS.</t>
  </si>
  <si>
    <t xml:space="preserve"> **     CORRESPONDEN AL TRONCO COMUN.</t>
  </si>
  <si>
    <t>***    MISMOS DOCENTES PARA EL NIVEL LICENCIATURA.</t>
  </si>
  <si>
    <t>NUMERO DE COMPUTADORAS Y PROPORCION POR ALUMNO,</t>
  </si>
  <si>
    <t>NIVEL  Y  ESCUELA</t>
  </si>
  <si>
    <t>PARTICIPACION</t>
  </si>
  <si>
    <t xml:space="preserve">RESPECTO A </t>
  </si>
  <si>
    <t xml:space="preserve">RESPECTO </t>
  </si>
  <si>
    <t>RESPECTO A</t>
  </si>
  <si>
    <t>COMPUTADORAS</t>
  </si>
  <si>
    <t>IMPRESORAS</t>
  </si>
  <si>
    <t>PORCENTUAL</t>
  </si>
  <si>
    <t>LA U.A.N.</t>
  </si>
  <si>
    <t>MAESTRIA</t>
  </si>
  <si>
    <t xml:space="preserve">    PRODUCCION ANIMAL BOVINOS </t>
  </si>
  <si>
    <t xml:space="preserve"> AGRICULTURA</t>
  </si>
  <si>
    <t xml:space="preserve"> CIENCIAS DE LA EDUCACION</t>
  </si>
  <si>
    <t xml:space="preserve"> CIENCIAS E INGENIERIAS</t>
  </si>
  <si>
    <t xml:space="preserve"> COMERCIO Y ADMINISTRACION</t>
  </si>
  <si>
    <t xml:space="preserve"> ECONOMIA</t>
  </si>
  <si>
    <t xml:space="preserve"> ENFERMERIA Y OBSTETRICIA</t>
  </si>
  <si>
    <t xml:space="preserve"> INGENIERIA PESQUERA</t>
  </si>
  <si>
    <t xml:space="preserve"> MATEMATICA EDUCATIVA</t>
  </si>
  <si>
    <t xml:space="preserve"> MEDICINA HUMANA</t>
  </si>
  <si>
    <t xml:space="preserve"> MEDICINA VETERINARIA Y ZOOTECNIA</t>
  </si>
  <si>
    <t xml:space="preserve"> ODONTOLOGIA</t>
  </si>
  <si>
    <t xml:space="preserve"> TURISMO</t>
  </si>
  <si>
    <t xml:space="preserve">NIVEL MEDIO SUPERIOR </t>
  </si>
  <si>
    <t xml:space="preserve"> PREPA No. 1  TEPIC</t>
  </si>
  <si>
    <t xml:space="preserve"> PREPA No. 2  SANTIAGO IXCUINTLA</t>
  </si>
  <si>
    <t xml:space="preserve"> PREPA No. 3  ACAPONETA</t>
  </si>
  <si>
    <t xml:space="preserve"> PREPA No. 4  TECUALA</t>
  </si>
  <si>
    <t xml:space="preserve"> PREPA No. 5  TUXPAN</t>
  </si>
  <si>
    <t xml:space="preserve"> PREPA No. 6  IXTLAN DEL RIO</t>
  </si>
  <si>
    <t xml:space="preserve"> PREPA No. 7  COMPOSTELA</t>
  </si>
  <si>
    <t xml:space="preserve"> PREPA No. 8  AHUACATLAN</t>
  </si>
  <si>
    <t xml:space="preserve"> PREPA No. 9  VILLA HIDALGO</t>
  </si>
  <si>
    <t xml:space="preserve"> PREPA No. 10 VALLE DE BANDERAS</t>
  </si>
  <si>
    <t xml:space="preserve"> PREPA No. 11 RUIZ </t>
  </si>
  <si>
    <t xml:space="preserve"> PREPA No. 12 SAN BLAS</t>
  </si>
  <si>
    <t xml:space="preserve"> PREPA No. 13 TEPIC</t>
  </si>
  <si>
    <t xml:space="preserve"> PREPA No. 14 TEPIC</t>
  </si>
  <si>
    <t xml:space="preserve"> PREPA No. 15 PUENTE DE CAMOTLAN</t>
  </si>
  <si>
    <t>DISTRIBUCION ABSOLUTA Y RELATIVA DE LA PLANTA DOCENTE POR SEXO, NIVEL Y ESCUELA. CICLO ESCOLAR 1994/1995.</t>
  </si>
  <si>
    <t>CUADRO No. 27</t>
  </si>
  <si>
    <t xml:space="preserve"> T O T A L</t>
  </si>
  <si>
    <t>TIEMPO  COMPLETO</t>
  </si>
  <si>
    <t xml:space="preserve">  MEDIO TIEMPO</t>
  </si>
  <si>
    <t xml:space="preserve">  POR HORAS</t>
  </si>
  <si>
    <t>%</t>
  </si>
  <si>
    <t xml:space="preserve">    ECONOMIA**</t>
  </si>
  <si>
    <t xml:space="preserve">      INFORMATICA Y ESTADISTICA</t>
  </si>
  <si>
    <t xml:space="preserve">     *        SE REFIERE A PLAZAS NO A PERSONAS FISICAS.</t>
  </si>
  <si>
    <t xml:space="preserve">     **      MISMOS DOCENTES PARA LAS LICENCIATURAS DE LAS ESCUELAS.</t>
  </si>
  <si>
    <t xml:space="preserve">     ***    MISMOS DOCENTES PARA EL NIVEL LICENCIATURA.</t>
  </si>
  <si>
    <t>GRADO ACADEMICO DEL PERSONAL DOCENTE POR NIVEL Y CATEGORIA. CICLO ESCOLAR 1994/1995.</t>
  </si>
  <si>
    <t>CUADRO No. 28</t>
  </si>
  <si>
    <t xml:space="preserve">  NIVEL Y ESCUELA</t>
  </si>
  <si>
    <t>O T R O S</t>
  </si>
  <si>
    <t>TC</t>
  </si>
  <si>
    <t>MT</t>
  </si>
  <si>
    <t>PH</t>
  </si>
  <si>
    <t xml:space="preserve">     ENDODONCIA ****</t>
  </si>
  <si>
    <t xml:space="preserve">      *    SE REFIERE A PLAZAS NO A PERSONAS FISICAS.             </t>
  </si>
  <si>
    <t xml:space="preserve">     **   MISMOS DOCENTES PARA LAS LICENCIATURAS DE LA ESCUELA.</t>
  </si>
  <si>
    <t xml:space="preserve">    ***  MISMOS DOCENTES PARA EL NIVEL LICENCIATURA. </t>
  </si>
  <si>
    <t>**** MISMOS DOCENTES DE LA ESPECIALIDAD EN ODONTOPEDIATRIA.</t>
  </si>
  <si>
    <t xml:space="preserve">PERSONAL DIRECTIVO, DOCENTE, ADMINISTRATIVO, DE INTENDENCIA Y MANTENIMIENTO </t>
  </si>
  <si>
    <t>POR SEXO, NIVEL Y DEPENDENCIA. CICLO 1994/1995.*</t>
  </si>
  <si>
    <t>CUADRO No. 29</t>
  </si>
  <si>
    <t xml:space="preserve">         T O T A L</t>
  </si>
  <si>
    <t xml:space="preserve">       DIRECTIVO</t>
  </si>
  <si>
    <t xml:space="preserve">          DOCENTE</t>
  </si>
  <si>
    <t xml:space="preserve"> ADMINISTRATIVO</t>
  </si>
  <si>
    <t xml:space="preserve">   INT. Y MANTENIM.</t>
  </si>
  <si>
    <t xml:space="preserve"> M</t>
  </si>
  <si>
    <t xml:space="preserve">  DEPENDENCIAS UNIVERSITARIAS</t>
  </si>
  <si>
    <t>FUENTE: DIRECCION DE PERSONAL DE LA U.A.N.</t>
  </si>
  <si>
    <t xml:space="preserve">     *    DATOS A DICIEMBRE DE 1994.</t>
  </si>
  <si>
    <t xml:space="preserve">    **  SE REFIERE A PLAZAS NO A PERSONAS FISICAS.</t>
  </si>
  <si>
    <t>PERSONAL DIRECTIVO , DOCENTE, ADMINISTRATIVO,</t>
  </si>
  <si>
    <t xml:space="preserve">DE INTENDENCIA Y MANTENIMIENTO, DISTRIBUIDOS POR FUNCION Y </t>
  </si>
  <si>
    <t>DEPENDENCIA UNIVERSITARIA. CICLO ESCOLAR 1994/1995.*</t>
  </si>
  <si>
    <t>CUADRO Nº 30</t>
  </si>
  <si>
    <t xml:space="preserve">              DISTRIBUCION        DEL        PERSONAL</t>
  </si>
  <si>
    <t>ESCUELAS Y DEPENDENCIAS</t>
  </si>
  <si>
    <t xml:space="preserve">    TOTAL</t>
  </si>
  <si>
    <t>DIRECTIVO</t>
  </si>
  <si>
    <t xml:space="preserve">   DOCENTE</t>
  </si>
  <si>
    <t xml:space="preserve"> ADMVO.</t>
  </si>
  <si>
    <t xml:space="preserve"> INT. Y MANT.</t>
  </si>
  <si>
    <t>FUNCION: DOCENCIA</t>
  </si>
  <si>
    <t xml:space="preserve">     TRONCO COMUN</t>
  </si>
  <si>
    <t xml:space="preserve">     CONTADOR PUBLICO Y AUDITOR</t>
  </si>
  <si>
    <t xml:space="preserve">     ADMINISTRACION</t>
  </si>
  <si>
    <t xml:space="preserve">     CONTADURIA</t>
  </si>
  <si>
    <t xml:space="preserve">     ECONOMIA</t>
  </si>
  <si>
    <t xml:space="preserve">     INFORMATICA Y ESTADISTICA</t>
  </si>
  <si>
    <t xml:space="preserve">    ENFERMERIA Y OBSTETRICIA****</t>
  </si>
  <si>
    <t xml:space="preserve">    DEPENDENCIAS ADMINISTRATIVAS</t>
  </si>
  <si>
    <t xml:space="preserve">          FUNCION : INVESTIGACION</t>
  </si>
  <si>
    <t xml:space="preserve">    COORDINACION DE INVEST. CIENTIFICA</t>
  </si>
  <si>
    <t xml:space="preserve">          FUNCION : DIFUSION Y EXTENSION</t>
  </si>
  <si>
    <t xml:space="preserve">    UNIDAD DE SEG. DE EGRESADDOS</t>
  </si>
  <si>
    <t xml:space="preserve">    DIFUSION CULTURAL</t>
  </si>
  <si>
    <t xml:space="preserve">    DESARROLLO DE LA COMUNIDAD</t>
  </si>
  <si>
    <t xml:space="preserve">    DEPARTAMENTO DE BECAS</t>
  </si>
  <si>
    <t xml:space="preserve">    DIRECCION DE SERVICIO SOCIAL</t>
  </si>
  <si>
    <t xml:space="preserve">    BIBLIOTECA CENTRAL</t>
  </si>
  <si>
    <t xml:space="preserve">    BUFETE JURIDICO</t>
  </si>
  <si>
    <t xml:space="preserve">    DEPTO. ACTIVIDADES DEPORTIVAS Y RECREATIVAS</t>
  </si>
  <si>
    <t xml:space="preserve">    DEPARTAMENTO DE VOLUNTARIADO</t>
  </si>
  <si>
    <t xml:space="preserve">    DEPARTAMENTO DE RELACIONES PUBLICAS</t>
  </si>
  <si>
    <t xml:space="preserve">    SERVICIOS ASISTENCIALES</t>
  </si>
  <si>
    <t xml:space="preserve">          FUNCION : ADMINISTRACION</t>
  </si>
  <si>
    <t xml:space="preserve">    RECTORIA</t>
  </si>
  <si>
    <t xml:space="preserve">    SECRETARIA GENERAL</t>
  </si>
  <si>
    <t xml:space="preserve">    TESORERIA</t>
  </si>
  <si>
    <t xml:space="preserve">    OFICIALIA MAYOR</t>
  </si>
  <si>
    <t xml:space="preserve">    DIRECCION DE PERSONAL</t>
  </si>
  <si>
    <t xml:space="preserve">    UNIDAD INST. DE PLANEACION</t>
  </si>
  <si>
    <t xml:space="preserve">    COORD. GENERAL DE ENSEÑANZA</t>
  </si>
  <si>
    <t xml:space="preserve">    DEPARTAMENTO ESCOLAR</t>
  </si>
  <si>
    <t xml:space="preserve">    DIRECCION DE NIVEL MEDIO SUPERIOR</t>
  </si>
  <si>
    <t xml:space="preserve">    CONTRALORIA GENERAL</t>
  </si>
  <si>
    <t xml:space="preserve">    DEPTO. DE CONTROL Y EVALUACION</t>
  </si>
  <si>
    <t xml:space="preserve">    ORGANIZACIONES SINDICALES</t>
  </si>
  <si>
    <t xml:space="preserve">    PROYECTOS ESTRATEGICOS</t>
  </si>
  <si>
    <t xml:space="preserve">   *    DATOS A DICIEMBRE DE 1994.</t>
  </si>
  <si>
    <t xml:space="preserve">  **   SE REFIERE A PLAZAS NO A PERSONAS FISICAS.</t>
  </si>
  <si>
    <t xml:space="preserve"> ***  MISMO PERSONAL PARA LAS LICENCIATURAS DE LA ESCUELA.</t>
  </si>
  <si>
    <t>**** MISMO PERSONAL PARA EL NIVEL SUPERIOR.</t>
  </si>
  <si>
    <t>PERSONAL DIRECTIVO, DOCENTE, ADMINISTRATIVO, DE INTENDENCIA Y</t>
  </si>
  <si>
    <t>MANTENIMIENTO POR SEXO, NIVEL Y ESCUELA. CICLO ESCOLAR 1994/1995 *</t>
  </si>
  <si>
    <t>CUADRO No. 31</t>
  </si>
  <si>
    <t xml:space="preserve">   T   O   T   A   L</t>
  </si>
  <si>
    <t xml:space="preserve">  D I R E C T I V O</t>
  </si>
  <si>
    <t xml:space="preserve">   D  O  C  E  N  T  E </t>
  </si>
  <si>
    <t xml:space="preserve">  ADMINISTRATIVO</t>
  </si>
  <si>
    <t xml:space="preserve">  INTENDENC. Y MANT.</t>
  </si>
  <si>
    <t xml:space="preserve">    PRODUCCION ANIMAL BOVINOS</t>
  </si>
  <si>
    <t xml:space="preserve">      ADMINISTRACION </t>
  </si>
  <si>
    <t>PERSONAL DIRECTIVO, DOCENTE, ADMINISTRATIVO Y DE INTENDENCIA Y MANTENIMIENTO,</t>
  </si>
  <si>
    <t>POR SEXO Y DEPENDENCIA UNIVERSITARIA. CICLO ESCOLAR 1994/1995.*</t>
  </si>
  <si>
    <t>CUADRO No. 32</t>
  </si>
  <si>
    <t>T  O  T  A  L</t>
  </si>
  <si>
    <t xml:space="preserve"> D I R E C T I V O</t>
  </si>
  <si>
    <t xml:space="preserve">   D O C E N T E </t>
  </si>
  <si>
    <t xml:space="preserve">   ADMINISTRATIVO</t>
  </si>
  <si>
    <t xml:space="preserve">  D E P A R T A M E N T O S</t>
  </si>
  <si>
    <t>DEPENDENCIAS ADMINISTRATIVAS</t>
  </si>
  <si>
    <t xml:space="preserve">           FUNCION:INVESTIGACION </t>
  </si>
  <si>
    <t xml:space="preserve">    COORD. DE INVEST. CIENTIFICA</t>
  </si>
  <si>
    <t xml:space="preserve">        FUNCION: DIFUSION Y EXTENSION</t>
  </si>
  <si>
    <t xml:space="preserve">    UNIDAD DE SEG, DE EGRESADOS</t>
  </si>
  <si>
    <t xml:space="preserve">    DEPTO. DESARROLLO DE LA COMUNIDAD</t>
  </si>
  <si>
    <t xml:space="preserve">    DEPTO. ACT. DEPORTIVAS Y RECREATIVAS</t>
  </si>
  <si>
    <t xml:space="preserve">    DIRECCION DE PUBLICACIONES</t>
  </si>
  <si>
    <t xml:space="preserve">    DEPARTAMENTO RELAC. PUBLICAS</t>
  </si>
  <si>
    <t xml:space="preserve">           FUNCION: ADMINISTRACION</t>
  </si>
  <si>
    <t xml:space="preserve">    DIRECCION DE ESC. PREPARATORIAS</t>
  </si>
  <si>
    <t xml:space="preserve">    DEPTO. CONTROL Y EVALUACION</t>
  </si>
  <si>
    <t xml:space="preserve">PERSONAL DIRECTIVO , DOCENTE, ADMINISTRATIVO </t>
  </si>
  <si>
    <t xml:space="preserve">DE INTENDENCIA Y MANTENIMIENTO POR ESCUELA Y </t>
  </si>
  <si>
    <t>DEPENDENCIA UNIVERSITARIA. CICLO 1994/1995.*</t>
  </si>
  <si>
    <t>CUADRO NO. 32-A</t>
  </si>
  <si>
    <t xml:space="preserve"> DISTRIBUCION        DEL        PERSONAL</t>
  </si>
  <si>
    <t xml:space="preserve">  DEPENDENCIAS   </t>
  </si>
  <si>
    <t xml:space="preserve"> DIRECTIVO</t>
  </si>
  <si>
    <t xml:space="preserve"> DOCENTE</t>
  </si>
  <si>
    <t xml:space="preserve">   ADMVO.</t>
  </si>
  <si>
    <t xml:space="preserve">    UNIDAD DE SEG. DE EGRESADOS</t>
  </si>
  <si>
    <t xml:space="preserve">    AREAS VERDES *****</t>
  </si>
  <si>
    <t xml:space="preserve">    DEPTO. ACT. DEP. Y RECREAT. *****</t>
  </si>
  <si>
    <t xml:space="preserve">    MANTENIMIENTO Y CONSERVACION *****</t>
  </si>
  <si>
    <t xml:space="preserve">    COMISIONADOS AL SPAUAN</t>
  </si>
  <si>
    <t xml:space="preserve">    LICENCIAS AL SETUAN</t>
  </si>
  <si>
    <t xml:space="preserve">    LICENCIAS AL SUNTUAN</t>
  </si>
  <si>
    <t xml:space="preserve">    SETUAN</t>
  </si>
  <si>
    <t xml:space="preserve">    LICENCIAS SIND. GRUPO LIBRE</t>
  </si>
  <si>
    <t xml:space="preserve">    JUBILADOS ADMINISTRATIVOS</t>
  </si>
  <si>
    <t xml:space="preserve">    JUBILADOS DOCENTES</t>
  </si>
  <si>
    <t xml:space="preserve">    IMPRENTA CENTRAL *****</t>
  </si>
  <si>
    <t xml:space="preserve">    INCAPACITADOS PERMANENTES</t>
  </si>
  <si>
    <t xml:space="preserve">    CONTRALORIA</t>
  </si>
  <si>
    <t xml:space="preserve">    CONTROL DE INVENTARIO</t>
  </si>
  <si>
    <t xml:space="preserve">    CENDI</t>
  </si>
  <si>
    <t xml:space="preserve">    SERVICIOS MEDICOS</t>
  </si>
  <si>
    <t xml:space="preserve">    FEUAN</t>
  </si>
  <si>
    <t xml:space="preserve">    EDUCACION FISICA</t>
  </si>
  <si>
    <t xml:space="preserve">    ESCUELA DE EDUCACION FISICA</t>
  </si>
  <si>
    <t xml:space="preserve">    COMISIONES SINDICALES</t>
  </si>
  <si>
    <t xml:space="preserve">    DISPOSICION DE PERSONAL</t>
  </si>
  <si>
    <t xml:space="preserve">    DEPARTAMENTO DE AUDITORIA</t>
  </si>
  <si>
    <t xml:space="preserve">    VIGILANCIA</t>
  </si>
  <si>
    <t xml:space="preserve">    COMISIONES PREPARATORIA Nº 9</t>
  </si>
  <si>
    <t xml:space="preserve">    LICENCIATURA EN MATEMATICAS</t>
  </si>
  <si>
    <t xml:space="preserve">    CLINICA DENTAL</t>
  </si>
  <si>
    <t xml:space="preserve">    DEPTO. DEL FONDO DE RETIRO</t>
  </si>
  <si>
    <t xml:space="preserve">    INTERCAMBIO ACADEMICO</t>
  </si>
  <si>
    <t xml:space="preserve">    **   SE REFIERE A PLAZAS NO A PERSONAS FISICAS.</t>
  </si>
  <si>
    <t xml:space="preserve">   ***  MISMO PERSONAL DE LA ESCUELA DE ECONOMIA.</t>
  </si>
  <si>
    <t xml:space="preserve">  ****  EXTENSION DE PREPARATORIA No. 1 DE LA U.A.N.</t>
  </si>
  <si>
    <t xml:space="preserve">  *****  DEPENDEN DE OFICIALIA MAYOR.</t>
  </si>
  <si>
    <t>ACADEMICO</t>
  </si>
  <si>
    <t>INT. Y MANT.</t>
  </si>
  <si>
    <t>DEPENDENCIAS UNIVERSITARIAS</t>
  </si>
  <si>
    <t>PERSONAL</t>
  </si>
  <si>
    <t>DISPOSICION DE PERSONAL</t>
  </si>
  <si>
    <t>INCAPACITADOS PERMANENTES</t>
  </si>
  <si>
    <t>JUBILADOS ADMINISTRATIVOS</t>
  </si>
  <si>
    <t>JUBILADOS DOCENTES</t>
  </si>
  <si>
    <t>FONDO DE RETIRO</t>
  </si>
  <si>
    <t xml:space="preserve">   OFICIALIA MAYOR</t>
  </si>
  <si>
    <t>OFICIALIA</t>
  </si>
  <si>
    <t>MANT. Y CONSERVACION</t>
  </si>
  <si>
    <t>IMPRENTA CENTRAL</t>
  </si>
  <si>
    <t>CONTROL DE INVENT.</t>
  </si>
  <si>
    <t>VIGILANCIA</t>
  </si>
  <si>
    <t>AREAS VERDES</t>
  </si>
  <si>
    <t>COMISIONADOS SINDICALES</t>
  </si>
  <si>
    <t>SPAUAN</t>
  </si>
  <si>
    <t>LIC. AL SETUAN</t>
  </si>
  <si>
    <t>LIC. AL SUNTUAN</t>
  </si>
  <si>
    <t>SETUAN</t>
  </si>
  <si>
    <t>LIC. SIND. GRUPO LIBRE</t>
  </si>
  <si>
    <t>FEUAN</t>
  </si>
  <si>
    <t>COMIS. PREPARAT. 9</t>
  </si>
  <si>
    <t xml:space="preserve">   ACTIVID. DEPORTIV.</t>
  </si>
  <si>
    <t>ESC. FISICA</t>
  </si>
  <si>
    <t>EDC. FISICA</t>
  </si>
  <si>
    <t>ACT. DEPORT. Y RECREAT.</t>
  </si>
  <si>
    <t xml:space="preserve">   SERVICIOS ASISTENCIALES</t>
  </si>
  <si>
    <t>CENDI</t>
  </si>
  <si>
    <t>SERVICIOS MED.</t>
  </si>
  <si>
    <t>CLINICA DENTAL</t>
  </si>
  <si>
    <t xml:space="preserve">   CONTRALORIA GENERAL</t>
  </si>
  <si>
    <t>CONTRALORIA GENERAL</t>
  </si>
  <si>
    <t>AUDITORIA</t>
  </si>
  <si>
    <t xml:space="preserve">   COORD. GENERAL DE ENSEÑANZA</t>
  </si>
  <si>
    <t>COORD. GENERAL DE ENSEÑANZA</t>
  </si>
  <si>
    <t>LIC. EN MATEMATICAS</t>
  </si>
  <si>
    <t>INTERCAMBIO ACADEMICO</t>
  </si>
  <si>
    <t xml:space="preserve">   FUNCION  INVESTIGACION</t>
  </si>
  <si>
    <t xml:space="preserve">   FUNCION ADMINISTRACION</t>
  </si>
  <si>
    <t>RECTORIA</t>
  </si>
  <si>
    <t>SECRETARIA GENERAL</t>
  </si>
  <si>
    <t>TESORERIA</t>
  </si>
  <si>
    <t>OFICIALIA MAYOR&gt;</t>
  </si>
  <si>
    <t>DIRECCION DE PERSONAL&gt;</t>
  </si>
  <si>
    <t>UNIDAD INSTITUCIONAL DE PLANEACION</t>
  </si>
  <si>
    <t>COORDINACION GENERAL DE ENSEÑANZA&gt;</t>
  </si>
  <si>
    <t>DEPARTAMENTO ESCOLAR</t>
  </si>
  <si>
    <t>DIRECCION DEL NIVEL MEDIO SUPERIOR</t>
  </si>
  <si>
    <t>CONTRALORIA GENERAL&gt;</t>
  </si>
  <si>
    <t>DEPTO. DE CONTROL Y EVALUACION</t>
  </si>
  <si>
    <t>ORGANIZACIONES SINDICALES&gt;</t>
  </si>
  <si>
    <t>PROYECTOS ESTRATEGICOS</t>
  </si>
  <si>
    <t>FUNCION DIFUSION Y EXTENSION</t>
  </si>
  <si>
    <t>UNIDAD DE SEG. DE EGRESADOS</t>
  </si>
  <si>
    <t>DIFUSION  CULTURAL</t>
  </si>
  <si>
    <t xml:space="preserve">DEPTO. DESARROLLO DE LA COMUNIDAD </t>
  </si>
  <si>
    <t xml:space="preserve">DEPTO. DE BECAS </t>
  </si>
  <si>
    <t xml:space="preserve">DIRECCION DE SERVICIO SOCIAL </t>
  </si>
  <si>
    <t>BIBLIOTECA CENTRAL</t>
  </si>
  <si>
    <t>BUFETE JURIDICO</t>
  </si>
  <si>
    <t>DEPTO. DE ACTIV. DEPORTIVAS Y RECREA.</t>
  </si>
  <si>
    <t xml:space="preserve">DIRECCION DE PUBLICACIONES </t>
  </si>
  <si>
    <t>DEPTO. DEL VOLUNTARIADO</t>
  </si>
  <si>
    <t>DEPTO. DE RELACIONES PUBLICAS</t>
  </si>
  <si>
    <t xml:space="preserve">SERVICIOS ASISTENCIALES </t>
  </si>
  <si>
    <t>MAN15.CICLO ESCOLAR 94/95</t>
  </si>
  <si>
    <t>POBLACION ESCOLAR</t>
  </si>
  <si>
    <t>% RESPECTO A LA UNIVERSIDAD</t>
  </si>
  <si>
    <t>% RESPECTO AL NIVEL</t>
  </si>
  <si>
    <t>ASPIRANTES</t>
  </si>
  <si>
    <t>INSCRITOS  EN LA UAN</t>
  </si>
  <si>
    <t>INDICE DE ACEPTACION</t>
  </si>
  <si>
    <t>PRIMERO</t>
  </si>
  <si>
    <t>TERCERO</t>
  </si>
  <si>
    <t>CUARTO</t>
  </si>
  <si>
    <t>QUINTO</t>
  </si>
  <si>
    <t>H</t>
  </si>
  <si>
    <t>M</t>
  </si>
  <si>
    <t>% DEL GRADO</t>
  </si>
  <si>
    <t>CON EL NIVEL</t>
  </si>
  <si>
    <t xml:space="preserve">   TRONCO COMUN</t>
  </si>
  <si>
    <t>B  A  C  H  I  L  L  E  R  A  T  O</t>
  </si>
  <si>
    <t>T  E  R  C  E  R       G  R  A  D  O</t>
  </si>
  <si>
    <t>C. SOCIALES</t>
  </si>
  <si>
    <t>C. BIOLOGICAS</t>
  </si>
  <si>
    <t xml:space="preserve">NIVEL  Y  ESCUELA  </t>
  </si>
  <si>
    <t xml:space="preserve">E S  C  U  E  L  A   </t>
  </si>
  <si>
    <t>DE  OTRAS  ENTIDADES</t>
  </si>
  <si>
    <t>DE LAS ESCUELAS</t>
  </si>
  <si>
    <t>DE LA UAN</t>
  </si>
  <si>
    <t>INSTITUCIONES EDUCATIVAS</t>
  </si>
  <si>
    <t>E C O N O M I A</t>
  </si>
  <si>
    <t xml:space="preserve">  MEDICINA HUMANA</t>
  </si>
  <si>
    <t>HORT.</t>
  </si>
  <si>
    <t>INF Y</t>
  </si>
  <si>
    <t>EDO.</t>
  </si>
  <si>
    <t>TROP.</t>
  </si>
  <si>
    <t>T.C.</t>
  </si>
  <si>
    <t xml:space="preserve">EST. </t>
  </si>
  <si>
    <t>1º</t>
  </si>
  <si>
    <t xml:space="preserve">1° </t>
  </si>
  <si>
    <t>1°</t>
  </si>
  <si>
    <t>Reing.</t>
  </si>
  <si>
    <t>PUB. Y A.</t>
  </si>
  <si>
    <t xml:space="preserve">  ECONO-</t>
  </si>
  <si>
    <t>MIA</t>
  </si>
  <si>
    <t>TEC. DE</t>
  </si>
  <si>
    <t>REC.</t>
  </si>
  <si>
    <t xml:space="preserve">ING. </t>
  </si>
  <si>
    <t>QUIM. I.</t>
  </si>
  <si>
    <t>ING. C.</t>
  </si>
  <si>
    <t>Y COMP.</t>
  </si>
  <si>
    <t>Q.F.B.</t>
  </si>
  <si>
    <t>MEC.</t>
  </si>
  <si>
    <t>MATEMA-</t>
  </si>
  <si>
    <t>TICA EDU-</t>
  </si>
  <si>
    <t>CATIVA</t>
  </si>
  <si>
    <t>AGRI-CULTURA</t>
  </si>
  <si>
    <t>CIENCIAS DE LA EDUCA-CION</t>
  </si>
  <si>
    <t>ENFER-MERIA Y OBSTE-TRICIA</t>
  </si>
  <si>
    <t>MEDICINA VETERI-NARIA Y ZOO.</t>
  </si>
  <si>
    <t>ODONTO-LOGIA</t>
  </si>
  <si>
    <t>CS.</t>
  </si>
  <si>
    <t>PEC.</t>
  </si>
  <si>
    <t>DOC.</t>
  </si>
  <si>
    <t>PREPA 1</t>
  </si>
  <si>
    <t>PREPA 2</t>
  </si>
  <si>
    <t>PREPA 3</t>
  </si>
  <si>
    <t>PREPA 4</t>
  </si>
  <si>
    <t>PREPA 5</t>
  </si>
  <si>
    <t>PREPA 6</t>
  </si>
  <si>
    <t>PREPA 7</t>
  </si>
  <si>
    <t>PREPA 8</t>
  </si>
  <si>
    <t>PREPA 9</t>
  </si>
  <si>
    <t>PREPA 10</t>
  </si>
  <si>
    <t>PREPA 11</t>
  </si>
  <si>
    <t>PREPA 12</t>
  </si>
  <si>
    <t>PREPA 13</t>
  </si>
  <si>
    <t>PREPA 14</t>
  </si>
  <si>
    <t>PREPA 15</t>
  </si>
  <si>
    <t>ENF. Y OBST</t>
  </si>
  <si>
    <t>TEPIC</t>
  </si>
  <si>
    <t>STGO.IXC.</t>
  </si>
  <si>
    <t>ACAPONETA</t>
  </si>
  <si>
    <t>IXTLAN</t>
  </si>
  <si>
    <t>COMPOSTELA</t>
  </si>
  <si>
    <t>AHUACATLAN</t>
  </si>
  <si>
    <t>V.BANDERAS</t>
  </si>
  <si>
    <t xml:space="preserve"> RUIZ</t>
  </si>
  <si>
    <t>SAN BLAS</t>
  </si>
  <si>
    <t>ABIERTA</t>
  </si>
  <si>
    <t>P.CAMOT.</t>
  </si>
  <si>
    <t xml:space="preserve"> 1º</t>
  </si>
  <si>
    <t>TUXPAN</t>
  </si>
  <si>
    <t>*    INCLUYE 18 ALUMNOS EN EL SISTEMA SEMIESCOLARIZADO  14 HOMBRES Y 4 MUJERES    10 EN 1ºAÑO, 3 EN 2ºAÑO Y 5 EN 3ºAÑO.</t>
  </si>
  <si>
    <t xml:space="preserve">   PROD. ANIMAL BOVINOS TROP. SECO</t>
  </si>
  <si>
    <t>CUADRO No. 26</t>
  </si>
  <si>
    <t>ENF. Y OBST.</t>
  </si>
  <si>
    <t>PTE. CAMOT.</t>
  </si>
  <si>
    <t>U  N  I  V  E  R  S  I  D  A  D</t>
  </si>
  <si>
    <t>ALUMNOS POR COMPUTADORA</t>
  </si>
  <si>
    <t>E X I S T E N C I A</t>
  </si>
  <si>
    <t xml:space="preserve">    ESPECIALIDAD</t>
  </si>
  <si>
    <t>CLASIFICADOS POR NIVEL EDUCATIVO Y ESCUELA. CICLO ESCOLAR 1994/1995.</t>
  </si>
  <si>
    <t>DEL NIVEL MEDIO SUPERIOR POR ESCUELA DE PRIMER INGRESO Y REINGRESO. CICLO ESCOLAR 1994/1995.</t>
  </si>
  <si>
    <t>TOTAL POR EDO.</t>
  </si>
  <si>
    <t>ESCUELA DE</t>
  </si>
  <si>
    <t xml:space="preserve">   UAN-DPDU</t>
  </si>
  <si>
    <t>UAN-DPDU</t>
  </si>
  <si>
    <t xml:space="preserve">             UAN-DPDU</t>
  </si>
  <si>
    <t xml:space="preserve">        UAN-DPDU</t>
  </si>
  <si>
    <t xml:space="preserve">               UAN-DPDU</t>
  </si>
  <si>
    <t xml:space="preserve">  UAN-DPDU</t>
  </si>
  <si>
    <t xml:space="preserve">     UAN-DPDU</t>
  </si>
  <si>
    <t xml:space="preserve">            UAN-DPDU</t>
  </si>
  <si>
    <t xml:space="preserve">    UAN-DPDU</t>
  </si>
  <si>
    <t xml:space="preserve">      UAN-DPDU</t>
  </si>
  <si>
    <t xml:space="preserve">       UAN-DPDU</t>
  </si>
  <si>
    <t>1° ING.</t>
  </si>
  <si>
    <t>TOTAL POR MPIO.</t>
  </si>
  <si>
    <t>S  U  M  A</t>
  </si>
  <si>
    <t>HASTA 15</t>
  </si>
  <si>
    <t>20 A 24</t>
  </si>
  <si>
    <t>25 O MAS</t>
  </si>
  <si>
    <t xml:space="preserve">Promedio </t>
  </si>
  <si>
    <t>Población</t>
  </si>
  <si>
    <t>No. De</t>
  </si>
  <si>
    <t>de Alum.</t>
  </si>
  <si>
    <t>Escolar</t>
  </si>
  <si>
    <t>Grupos</t>
  </si>
  <si>
    <t>por Gpo.</t>
  </si>
  <si>
    <t xml:space="preserve">    MEDICINA VETERINARIA Y Z.</t>
  </si>
  <si>
    <t xml:space="preserve"> TOTAL DE ALUMNOS   BECADOS</t>
  </si>
  <si>
    <t>TIPOS DE BECAS</t>
  </si>
  <si>
    <t>" B "</t>
  </si>
  <si>
    <t xml:space="preserve"> APROBACION</t>
  </si>
  <si>
    <t>REPROBACION</t>
  </si>
  <si>
    <t xml:space="preserve">  DESERCION ESCOLAR</t>
  </si>
  <si>
    <t>ALUM. QUE NO PRESENT.</t>
  </si>
  <si>
    <t>INDICE</t>
  </si>
  <si>
    <t xml:space="preserve"> DE 1 A 3</t>
  </si>
  <si>
    <t xml:space="preserve"> MATERIAS</t>
  </si>
  <si>
    <t>ABSOLUTA</t>
  </si>
  <si>
    <t>RELATIVA</t>
  </si>
  <si>
    <t>NIVEL   Y  ESCUELA</t>
  </si>
  <si>
    <t>PRIMER GRADO</t>
  </si>
  <si>
    <t>EGRESADOS  1993/1994</t>
  </si>
  <si>
    <t>B   A   C   H   I   L   L  E   R   A   T   O</t>
  </si>
  <si>
    <t>E S C U E L A S</t>
  </si>
  <si>
    <t>SOCIALES Y ADMINISTRATIVAS</t>
  </si>
  <si>
    <t>CIENCIAS BIOLOGICAS</t>
  </si>
  <si>
    <t>FISICO MATEMATICO</t>
  </si>
  <si>
    <t>POBLACION ESCOLAR DE LA UNIVERSIDAD Y DISTRIBUCION PORCENTUAL DE LA MATRICULA POR ESCUELA. CICLO ESCOLAR 1994/1995</t>
  </si>
  <si>
    <t>ASPIRANTES INSCRITOS E INDICE DE ACEPTACION A PRIMER GRADO EN POSGRADO, LICENCIATURA Y MEDIO SUPERIOR. CICLO 1994/1995.</t>
  </si>
  <si>
    <t>POBLACION ESCOLAR POR SEXO, GRADO, ESCUELA Y NIVEL. CICLO ESCOLAR 1994/1995.</t>
  </si>
  <si>
    <t>DISTRIBUCION PORCENTUAL DE ALUMNOS DE PRIMER GRADO, EN RELACION CON LA MATRICULA DE LA UNIVERSIDAD, DEL NIVEL Y DE LA ESCUELA. CICLO ESCOLAR 1994/1995.</t>
  </si>
  <si>
    <t>POBLACION ESCOLAR DE PRIMER INGRESO, REINGRESO Y REPETIDOR POR NIVEL, ESCUELA Y GRADO. CICLO ESCOLAR 1994/1995.</t>
  </si>
  <si>
    <t>ALUMNOS INSCRITOS A PRIMER GRADO AL NIVEL POSGRADO Y LICENCIATURA POR INSTITUCIONES DE PROCEDENCIA. CICLO ESCOLAR 1994/1995.</t>
  </si>
  <si>
    <t>ALUMNOS INSCRITOS A PRIMER GRADO AL NIVEL MEDIO SUPERIOR PROVENIENTES DE INSTITUCIONES EDUCATIVAS DEL ESTADO DE NAYARIT Y OTRAS ENTIDADES FEDERATIVAS. CICLO ESCOLAR 1994/1995.</t>
  </si>
  <si>
    <t>POBLACION ESCOLAR SEGÚN ENTIDAD FEDERATIVA DE NACIMIENTO DEL NIVEL POSGRADO Y LICENCIATURA POR ESCUELA, DE PRIMER INGRESO Y REINGRESO. CICLO ESCOLAR 1994/1995.</t>
  </si>
  <si>
    <t>POBLACION ESCOLAR SEGÚN ENTIDAD FEDERATIVA DE NACIMIENTO DEL NIVEL MEDIO SYPERIOR POR ESCUELA DE PRIMER INGRESO Y REINGRESO. CICLO 1994/1995.</t>
  </si>
  <si>
    <t>POBLACION ESCOLAR SEGÚN ENTIDAD FEDERATIVA DONDE CURSARON EL ANTECEDENTE DE ESTUDIO DEL NIVEL POSGRADO Y LICENCIATURA POR ESCUELA, DE PRIMER INGRESO Y REINGRESO. CICLO ESCOLAR 1994/1995.</t>
  </si>
  <si>
    <t>POBLACION ESCOLAR SEGÚN ENTIDAD FEDERATIVA DONDE CURSARON EL ANTECEDENTE DE ESTUDIO, DEL NIVEL MEDIO SUPERIOR POR ESCUELA DE PRIMER INGRESO Y REINGRESO. CICLO 1994/1995.</t>
  </si>
  <si>
    <t>POBLACION ESCOLAR SEGÚN MUNICIPIO DE NACIMIENTO DEL NIVEL POSGRADO Y LICENCIATURA POR ESCUELA, DE PRIMER INGRESO Y REINGRESO. CICLO ESCOLAR 1994/1995.</t>
  </si>
  <si>
    <t>POBLACION ESCOLAR SEGÚN MUNICIPIO DE NACIMIENTO, DEL NIVEL MEDIO SUPERIOR POR ESCUELA DE PRIMER INGRESO Y REINGRESO. CICLO ESCOLAR 1994/1995.</t>
  </si>
  <si>
    <t>POBLACION ESCOLAR SEGÚN MUNICIPIO DONDE CURSARON EL ANTECEDENTE DE ESTUDIO DEL NIVEL POSGRADO Y LICENCIATURA POR ESCUELA. DE PRIMER INGRESO Y REINGRESO. CICLO ESCOLAR 1994/1995.</t>
  </si>
  <si>
    <t>POBLACION ESCOLAR SEGÚN MUNICIPIO DONDE CURSARON EL ANTECEDENTE DE ESTUDIO DEL NIVEL MEDIO SUPERIOR POR ESCUELA DE PRIMER INGRESO Y REINGRESO. CICLO ESCOLAR 1994/1995.</t>
  </si>
  <si>
    <t>POBLACION ESCOLAR, NUMERO DE GRUPOS Y PROMEDIO DE ALUMNOS POR GRUPO, POR NIVEL, ESCUELA Y GRADO. CICLO ESCOLAR 1994/1995.</t>
  </si>
  <si>
    <t>ALUMNOS BECADOS POR NIVEL, ESCUELA Y SEXO, SEGÚN TIPO DE BECA OTORGADA. CICLO ESCOLAR 1994/1995.</t>
  </si>
  <si>
    <t>INDICES ABSOLUTOS Y RELATIVOS DE APROBACION, REPROBACION Y DESERCION ESCOLAR, POR NIVEL EDUCATIVO Y ESCUELA. CICLO ESCOLAR 1993/1994.</t>
  </si>
  <si>
    <t>MATRICULA TOTAL, ALUMNOS DE PRIMER GRADO Y EGRESADOS POR SEXO, NIVEL Y ESCUELA. CICLO ESCOLAR 1994/1995.</t>
  </si>
  <si>
    <t>EGRESADOS DEL NIVEL MEDIO SUPERIOR, POR SEXO Y BACHILLERATO. CICLO ESCOLAR 1993/1994.</t>
  </si>
  <si>
    <t>TITULADOS POR SEXO, EN LAS ESCUELAS DEL NIVEL POSGRADO, LICENCIATURA Y MEDIO TERMINAL, DE SEPTIEMBRE DE 1993 A AGOSTO DE 1994.</t>
  </si>
  <si>
    <t>DISTRIBUCION DE PRESTADORES DE SERVICIO SOCIAL, POR NIVEL DE ESTUDIOS DEL 1o. DE ENERO AL 29 DE DICIEMBRE DE 1994.</t>
  </si>
  <si>
    <t>POBLACION ESCOLAR, NUMERO DE MAESTROS, Y PROMEDIO DE ALUMNOS POR MAESTRO. CICLO 1994/1995.</t>
  </si>
  <si>
    <t>NUMERO DE COMPUTADORAS Y PROPORCION POR ALUMNO. CLASIFICADOS POR NIVEL EDUCATIVO Y ESCUELA. CICLO 1994/1995.</t>
  </si>
  <si>
    <t>DISTRIBUCION ABSOLUTA Y RELATIVA DE LA PLANTA DOCENTE POR SEXO, NIVEL DE ESCUELA. CICLO 1994/1995.</t>
  </si>
  <si>
    <t>PERSONAL DIRECTIVO, DOCENTE, ADMINISTRATIVO, DE INTENDENCIA Y MANTENIMIENTO POR SEXO, NIVEL  DEPENDENCIA. CICLO 1994/1995.</t>
  </si>
  <si>
    <t>PERSONAL DIRECTIVO, DOCENTE, ADMINISTRATIVO, DE INTENDENCIA Y MANTENIMIENTO, DISTRIBUIDOS POR FUNCION Y DEPENDENCIA UNIVERSITARIA. CICLO ESCOLAR 1994/1995.</t>
  </si>
  <si>
    <t>PERSONAL DIRECTIVO, DOCENTE, ADMINISTRATIVO, DE INTENDENCIA Y MANTENIMIENTO POR SEXO, NIVEL Y ESCUELA. CICLO ESCOLAR 1994/1995.</t>
  </si>
  <si>
    <t>PERSONAL DIRECTIVO, DOCENTE, ADMINISTRATIVO Y DE INTENDENCIA Y MANTENIMIENTO, POR SEXO Y DEPENDENCIA UNIVERSITARIA. CICLO ESCOLAR 1994/1995.</t>
  </si>
  <si>
    <t>CUADRO NO.1</t>
  </si>
  <si>
    <t>CUADRO NO.2</t>
  </si>
  <si>
    <t>CUADRO NO.3</t>
  </si>
  <si>
    <t>CUADRO NO.3A</t>
  </si>
  <si>
    <t>CUADRO NO.4</t>
  </si>
  <si>
    <t>CUADRO NO.4A</t>
  </si>
  <si>
    <t>CUADRO NO.5</t>
  </si>
  <si>
    <t>CUADRO NO.6</t>
  </si>
  <si>
    <t>CUADRO NO.6A</t>
  </si>
  <si>
    <t>CUADRO NO.7</t>
  </si>
  <si>
    <t>CUADRO NO.8</t>
  </si>
  <si>
    <t>CUADRO NO.9</t>
  </si>
  <si>
    <t>CUADRO NO.10</t>
  </si>
  <si>
    <t>CUADRO NO.11</t>
  </si>
  <si>
    <t>CUADRO NO.18</t>
  </si>
  <si>
    <t>CUADRO NO.12</t>
  </si>
  <si>
    <t>CUADRO NO.13</t>
  </si>
  <si>
    <t>CUADRO NO.14</t>
  </si>
  <si>
    <t>CUADRO NO.15</t>
  </si>
  <si>
    <t>CUADRO NO.16</t>
  </si>
  <si>
    <t>CUADRO NO.17</t>
  </si>
  <si>
    <t>CUADRO NO.18A</t>
  </si>
  <si>
    <t>CUADRO NO.19</t>
  </si>
  <si>
    <t>CUADRO NO.20</t>
  </si>
  <si>
    <t>CUADRO NO.21</t>
  </si>
  <si>
    <t>CUADRO NO.22</t>
  </si>
  <si>
    <t>CUADRO NO.23</t>
  </si>
  <si>
    <t>CUADRO NO.24</t>
  </si>
  <si>
    <t>CUADRO NO.25</t>
  </si>
  <si>
    <t>CUADRO NO.26</t>
  </si>
  <si>
    <t>CUADRO NO.27</t>
  </si>
  <si>
    <t>CUADRO NO.28</t>
  </si>
  <si>
    <t>CUADRO NO.29</t>
  </si>
  <si>
    <t>CUADRO NO.30</t>
  </si>
  <si>
    <t>CUADRO NO.31</t>
  </si>
  <si>
    <t>CUADRO NO.32</t>
  </si>
  <si>
    <t>MANUAL DE ESTADÍSTICA BÁSICA No. 15</t>
  </si>
  <si>
    <t>Ciclo Escolar 1994/1995</t>
  </si>
  <si>
    <t>INTEND. Y MANTENIMIENTO</t>
  </si>
  <si>
    <t xml:space="preserve"> I. Y MANT.</t>
  </si>
  <si>
    <t>ADMINISTRATIVO</t>
  </si>
  <si>
    <t>ABS%</t>
  </si>
  <si>
    <t>ORGANIZACIONES SINDICALES</t>
  </si>
  <si>
    <t xml:space="preserve">     DOCTORADO</t>
  </si>
  <si>
    <t xml:space="preserve">     AGRICULTURA</t>
  </si>
  <si>
    <t xml:space="preserve">     CIENCIAS DE LA EDUCACION</t>
  </si>
  <si>
    <t xml:space="preserve">     CIENCIAS E INGENIERIAS</t>
  </si>
  <si>
    <t xml:space="preserve">     COMERCIO Y ADMINISTRACION</t>
  </si>
  <si>
    <t xml:space="preserve">     DERECHO</t>
  </si>
  <si>
    <t xml:space="preserve">     ECONOMIA***</t>
  </si>
  <si>
    <t xml:space="preserve">     ENFERMERIA Y OBSTETRICIA </t>
  </si>
  <si>
    <t xml:space="preserve">     INGENIERIA PESQUERA</t>
  </si>
  <si>
    <t xml:space="preserve">     MATEMATICA EDUCATIVA</t>
  </si>
  <si>
    <t xml:space="preserve">     MEDICINA HUMANA</t>
  </si>
  <si>
    <t xml:space="preserve">     MEDICINA VETERINARIA Y ZOOTECNIA</t>
  </si>
  <si>
    <t xml:space="preserve">     ODONTOLOGIA</t>
  </si>
  <si>
    <t xml:space="preserve">     TURISMO</t>
  </si>
  <si>
    <t>NUMERO</t>
  </si>
  <si>
    <t xml:space="preserve">  DE MAESTROS</t>
  </si>
  <si>
    <t xml:space="preserve"> ALUMNOS POR</t>
  </si>
  <si>
    <t>MAESTRO</t>
  </si>
  <si>
    <t xml:space="preserve">    PREPA No. 15 PTE. DE CAMOTLAN</t>
  </si>
  <si>
    <t>ESPECIALIZACION</t>
  </si>
  <si>
    <t xml:space="preserve">PASANTES </t>
  </si>
  <si>
    <t xml:space="preserve"> NORMAL SUPERIOR</t>
  </si>
  <si>
    <t>NORMAL PRIMARIA</t>
  </si>
  <si>
    <t>CAPACITACION</t>
  </si>
  <si>
    <t>LICENCIATURA Y MEDIO SUPERIOR CICLO ESCOLAR 1994-1995.</t>
  </si>
  <si>
    <t xml:space="preserve">ASPIRANTES, INSCRITOS E INDICE DE ACEPTACION A PRIMER GRADO EN POSGRADO, </t>
  </si>
  <si>
    <t xml:space="preserve"> NUMERO DE</t>
  </si>
  <si>
    <t xml:space="preserve">          UAN-DPDU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</si>
</sst>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0.00_)"/>
    <numFmt numFmtId="197" formatCode="0.000_)"/>
    <numFmt numFmtId="198" formatCode="dd\-mmm\-yy_)"/>
    <numFmt numFmtId="199" formatCode="0.0%"/>
    <numFmt numFmtId="200" formatCode="0.000000000000000%"/>
    <numFmt numFmtId="201" formatCode="0.0"/>
    <numFmt numFmtId="202" formatCode="00000"/>
    <numFmt numFmtId="203" formatCode="&quot;N$&quot;#,##0.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#,##0.0"/>
  </numFmts>
  <fonts count="12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Courier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194" fontId="2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  <xf numFmtId="194" fontId="1" fillId="0" borderId="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95" fontId="1" fillId="0" borderId="1" xfId="0" applyNumberFormat="1" applyFont="1" applyBorder="1" applyAlignment="1" applyProtection="1">
      <alignment/>
      <protection/>
    </xf>
    <xf numFmtId="195" fontId="1" fillId="0" borderId="0" xfId="0" applyNumberFormat="1" applyFont="1" applyAlignment="1" applyProtection="1">
      <alignment/>
      <protection/>
    </xf>
    <xf numFmtId="194" fontId="1" fillId="0" borderId="0" xfId="0" applyNumberFormat="1" applyFont="1" applyAlignment="1" applyProtection="1">
      <alignment/>
      <protection/>
    </xf>
    <xf numFmtId="195" fontId="2" fillId="0" borderId="0" xfId="19" applyFont="1" applyAlignment="1" applyProtection="1">
      <alignment horizontal="left"/>
      <protection/>
    </xf>
    <xf numFmtId="195" fontId="2" fillId="0" borderId="0" xfId="19" applyFont="1">
      <alignment/>
      <protection/>
    </xf>
    <xf numFmtId="195" fontId="2" fillId="0" borderId="1" xfId="19" applyFont="1" applyBorder="1" applyProtection="1">
      <alignment/>
      <protection/>
    </xf>
    <xf numFmtId="195" fontId="1" fillId="0" borderId="0" xfId="19" applyFont="1">
      <alignment/>
      <protection/>
    </xf>
    <xf numFmtId="195" fontId="2" fillId="0" borderId="1" xfId="20" applyFont="1" applyBorder="1" applyProtection="1">
      <alignment/>
      <protection/>
    </xf>
    <xf numFmtId="195" fontId="2" fillId="0" borderId="0" xfId="21" applyFont="1" applyAlignment="1" applyProtection="1">
      <alignment horizontal="left"/>
      <protection/>
    </xf>
    <xf numFmtId="195" fontId="2" fillId="0" borderId="0" xfId="21" applyFont="1">
      <alignment/>
      <protection/>
    </xf>
    <xf numFmtId="195" fontId="2" fillId="0" borderId="1" xfId="21" applyFont="1" applyBorder="1" applyAlignment="1" applyProtection="1">
      <alignment horizontal="left"/>
      <protection/>
    </xf>
    <xf numFmtId="195" fontId="2" fillId="0" borderId="1" xfId="21" applyNumberFormat="1" applyFont="1" applyBorder="1" applyProtection="1">
      <alignment/>
      <protection/>
    </xf>
    <xf numFmtId="194" fontId="2" fillId="0" borderId="1" xfId="21" applyNumberFormat="1" applyFont="1" applyBorder="1" applyProtection="1">
      <alignment/>
      <protection/>
    </xf>
    <xf numFmtId="195" fontId="1" fillId="0" borderId="0" xfId="21" applyFont="1">
      <alignment/>
      <protection/>
    </xf>
    <xf numFmtId="196" fontId="1" fillId="0" borderId="0" xfId="21" applyNumberFormat="1" applyFont="1" applyProtection="1">
      <alignment/>
      <protection/>
    </xf>
    <xf numFmtId="195" fontId="1" fillId="0" borderId="0" xfId="21" applyFont="1" applyBorder="1">
      <alignment/>
      <protection/>
    </xf>
    <xf numFmtId="195" fontId="2" fillId="0" borderId="1" xfId="21" applyFont="1" applyBorder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95" fontId="2" fillId="0" borderId="0" xfId="22" applyFont="1" applyAlignment="1" applyProtection="1">
      <alignment horizontal="left"/>
      <protection/>
    </xf>
    <xf numFmtId="195" fontId="2" fillId="0" borderId="0" xfId="22" applyFont="1">
      <alignment/>
      <protection/>
    </xf>
    <xf numFmtId="195" fontId="2" fillId="0" borderId="1" xfId="22" applyFont="1" applyBorder="1">
      <alignment/>
      <protection/>
    </xf>
    <xf numFmtId="195" fontId="1" fillId="0" borderId="1" xfId="22" applyFont="1" applyBorder="1">
      <alignment/>
      <protection/>
    </xf>
    <xf numFmtId="195" fontId="1" fillId="0" borderId="1" xfId="22" applyFont="1" applyBorder="1" applyProtection="1">
      <alignment/>
      <protection/>
    </xf>
    <xf numFmtId="195" fontId="1" fillId="0" borderId="0" xfId="22" applyFont="1">
      <alignment/>
      <protection/>
    </xf>
    <xf numFmtId="195" fontId="1" fillId="0" borderId="1" xfId="22" applyNumberFormat="1" applyFont="1" applyBorder="1" applyProtection="1">
      <alignment/>
      <protection/>
    </xf>
    <xf numFmtId="195" fontId="2" fillId="0" borderId="1" xfId="22" applyFont="1" applyBorder="1" applyProtection="1">
      <alignment/>
      <protection/>
    </xf>
    <xf numFmtId="195" fontId="1" fillId="0" borderId="0" xfId="22" applyFont="1" applyAlignment="1" applyProtection="1">
      <alignment horizontal="left"/>
      <protection/>
    </xf>
    <xf numFmtId="195" fontId="2" fillId="0" borderId="0" xfId="23" applyFont="1" applyAlignment="1" applyProtection="1">
      <alignment horizontal="left"/>
      <protection/>
    </xf>
    <xf numFmtId="195" fontId="2" fillId="0" borderId="0" xfId="23" applyFont="1">
      <alignment/>
      <protection/>
    </xf>
    <xf numFmtId="195" fontId="2" fillId="0" borderId="0" xfId="23" applyFont="1" applyAlignment="1" applyProtection="1">
      <alignment horizontal="center"/>
      <protection/>
    </xf>
    <xf numFmtId="195" fontId="2" fillId="0" borderId="1" xfId="23" applyFont="1" applyBorder="1">
      <alignment/>
      <protection/>
    </xf>
    <xf numFmtId="195" fontId="1" fillId="0" borderId="1" xfId="23" applyFont="1" applyBorder="1">
      <alignment/>
      <protection/>
    </xf>
    <xf numFmtId="195" fontId="1" fillId="0" borderId="1" xfId="23" applyFont="1" applyBorder="1" applyProtection="1">
      <alignment/>
      <protection/>
    </xf>
    <xf numFmtId="195" fontId="1" fillId="0" borderId="0" xfId="23" applyFont="1">
      <alignment/>
      <protection/>
    </xf>
    <xf numFmtId="195" fontId="1" fillId="0" borderId="0" xfId="23" applyNumberFormat="1" applyFont="1" applyProtection="1">
      <alignment/>
      <protection/>
    </xf>
    <xf numFmtId="195" fontId="1" fillId="0" borderId="0" xfId="23" applyFont="1" applyAlignment="1" applyProtection="1">
      <alignment horizontal="left"/>
      <protection/>
    </xf>
    <xf numFmtId="195" fontId="2" fillId="0" borderId="0" xfId="24" applyFont="1" applyAlignment="1" applyProtection="1">
      <alignment horizontal="left"/>
      <protection/>
    </xf>
    <xf numFmtId="195" fontId="2" fillId="0" borderId="0" xfId="24" applyFont="1">
      <alignment/>
      <protection/>
    </xf>
    <xf numFmtId="195" fontId="2" fillId="0" borderId="1" xfId="24" applyFont="1" applyBorder="1" applyAlignment="1" applyProtection="1">
      <alignment horizontal="left"/>
      <protection/>
    </xf>
    <xf numFmtId="195" fontId="1" fillId="0" borderId="1" xfId="24" applyFont="1" applyBorder="1" applyAlignment="1" applyProtection="1">
      <alignment horizontal="left"/>
      <protection/>
    </xf>
    <xf numFmtId="195" fontId="1" fillId="0" borderId="1" xfId="24" applyFont="1" applyBorder="1" applyProtection="1">
      <alignment/>
      <protection/>
    </xf>
    <xf numFmtId="195" fontId="1" fillId="0" borderId="0" xfId="24" applyFont="1">
      <alignment/>
      <protection/>
    </xf>
    <xf numFmtId="195" fontId="1" fillId="0" borderId="0" xfId="24" applyFont="1" applyAlignment="1" applyProtection="1">
      <alignment horizontal="left"/>
      <protection/>
    </xf>
    <xf numFmtId="195" fontId="1" fillId="0" borderId="0" xfId="24" applyFont="1" applyProtection="1">
      <alignment/>
      <protection/>
    </xf>
    <xf numFmtId="195" fontId="2" fillId="0" borderId="0" xfId="25" applyFont="1" applyAlignment="1" applyProtection="1">
      <alignment horizontal="left"/>
      <protection/>
    </xf>
    <xf numFmtId="195" fontId="2" fillId="0" borderId="0" xfId="25" applyFont="1">
      <alignment/>
      <protection/>
    </xf>
    <xf numFmtId="195" fontId="2" fillId="0" borderId="1" xfId="25" applyFont="1" applyBorder="1" applyAlignment="1" applyProtection="1">
      <alignment horizontal="left"/>
      <protection/>
    </xf>
    <xf numFmtId="195" fontId="1" fillId="0" borderId="1" xfId="25" applyFont="1" applyBorder="1">
      <alignment/>
      <protection/>
    </xf>
    <xf numFmtId="195" fontId="1" fillId="0" borderId="1" xfId="25" applyFont="1" applyBorder="1" applyAlignment="1" applyProtection="1">
      <alignment horizontal="left"/>
      <protection/>
    </xf>
    <xf numFmtId="195" fontId="1" fillId="0" borderId="1" xfId="25" applyFont="1" applyBorder="1" applyProtection="1">
      <alignment/>
      <protection/>
    </xf>
    <xf numFmtId="195" fontId="1" fillId="0" borderId="0" xfId="25" applyFont="1">
      <alignment/>
      <protection/>
    </xf>
    <xf numFmtId="195" fontId="1" fillId="0" borderId="0" xfId="25" applyNumberFormat="1" applyFont="1" applyProtection="1">
      <alignment/>
      <protection/>
    </xf>
    <xf numFmtId="195" fontId="2" fillId="0" borderId="1" xfId="25" applyFont="1" applyBorder="1" applyProtection="1">
      <alignment/>
      <protection/>
    </xf>
    <xf numFmtId="195" fontId="2" fillId="0" borderId="0" xfId="26" applyFont="1" applyAlignment="1" applyProtection="1">
      <alignment horizontal="left"/>
      <protection/>
    </xf>
    <xf numFmtId="195" fontId="2" fillId="0" borderId="0" xfId="26" applyFont="1">
      <alignment/>
      <protection/>
    </xf>
    <xf numFmtId="195" fontId="2" fillId="0" borderId="1" xfId="26" applyFont="1" applyBorder="1" applyAlignment="1" applyProtection="1">
      <alignment horizontal="left"/>
      <protection/>
    </xf>
    <xf numFmtId="195" fontId="1" fillId="0" borderId="1" xfId="26" applyFont="1" applyBorder="1" applyAlignment="1" applyProtection="1">
      <alignment horizontal="left"/>
      <protection/>
    </xf>
    <xf numFmtId="195" fontId="1" fillId="0" borderId="0" xfId="26" applyFont="1">
      <alignment/>
      <protection/>
    </xf>
    <xf numFmtId="195" fontId="1" fillId="0" borderId="0" xfId="26" applyNumberFormat="1" applyFont="1" applyProtection="1">
      <alignment/>
      <protection/>
    </xf>
    <xf numFmtId="194" fontId="1" fillId="0" borderId="0" xfId="26" applyNumberFormat="1" applyFont="1" applyProtection="1">
      <alignment/>
      <protection/>
    </xf>
    <xf numFmtId="195" fontId="1" fillId="0" borderId="0" xfId="26" applyNumberFormat="1" applyFont="1" applyAlignment="1" applyProtection="1">
      <alignment horizontal="left"/>
      <protection/>
    </xf>
    <xf numFmtId="195" fontId="2" fillId="0" borderId="0" xfId="27" applyFont="1" applyAlignment="1" applyProtection="1">
      <alignment horizontal="left"/>
      <protection/>
    </xf>
    <xf numFmtId="195" fontId="2" fillId="0" borderId="0" xfId="27" applyFont="1">
      <alignment/>
      <protection/>
    </xf>
    <xf numFmtId="195" fontId="2" fillId="0" borderId="1" xfId="27" applyFont="1" applyBorder="1">
      <alignment/>
      <protection/>
    </xf>
    <xf numFmtId="195" fontId="2" fillId="0" borderId="1" xfId="27" applyFont="1" applyBorder="1" applyAlignment="1" applyProtection="1">
      <alignment horizontal="left"/>
      <protection/>
    </xf>
    <xf numFmtId="195" fontId="1" fillId="0" borderId="1" xfId="27" applyFont="1" applyBorder="1">
      <alignment/>
      <protection/>
    </xf>
    <xf numFmtId="195" fontId="1" fillId="0" borderId="1" xfId="27" applyFont="1" applyBorder="1" applyAlignment="1" applyProtection="1">
      <alignment horizontal="left"/>
      <protection/>
    </xf>
    <xf numFmtId="195" fontId="1" fillId="0" borderId="1" xfId="27" applyFont="1" applyBorder="1" applyProtection="1">
      <alignment/>
      <protection/>
    </xf>
    <xf numFmtId="194" fontId="1" fillId="0" borderId="1" xfId="27" applyNumberFormat="1" applyFont="1" applyBorder="1" applyProtection="1">
      <alignment/>
      <protection/>
    </xf>
    <xf numFmtId="195" fontId="1" fillId="0" borderId="0" xfId="27" applyFont="1">
      <alignment/>
      <protection/>
    </xf>
    <xf numFmtId="195" fontId="1" fillId="0" borderId="1" xfId="27" applyNumberFormat="1" applyFont="1" applyBorder="1" applyProtection="1">
      <alignment/>
      <protection/>
    </xf>
    <xf numFmtId="195" fontId="1" fillId="0" borderId="0" xfId="27" applyNumberFormat="1" applyFont="1" applyProtection="1">
      <alignment/>
      <protection/>
    </xf>
    <xf numFmtId="195" fontId="2" fillId="0" borderId="1" xfId="27" applyFont="1" applyBorder="1" applyProtection="1">
      <alignment/>
      <protection/>
    </xf>
    <xf numFmtId="194" fontId="2" fillId="0" borderId="1" xfId="27" applyNumberFormat="1" applyFont="1" applyBorder="1" applyProtection="1">
      <alignment/>
      <protection/>
    </xf>
    <xf numFmtId="195" fontId="1" fillId="0" borderId="0" xfId="27" applyFont="1" applyAlignment="1" applyProtection="1">
      <alignment horizontal="left"/>
      <protection/>
    </xf>
    <xf numFmtId="195" fontId="2" fillId="0" borderId="0" xfId="28" applyFont="1" applyAlignment="1" applyProtection="1">
      <alignment horizontal="left"/>
      <protection/>
    </xf>
    <xf numFmtId="195" fontId="2" fillId="0" borderId="0" xfId="28" applyFont="1">
      <alignment/>
      <protection/>
    </xf>
    <xf numFmtId="195" fontId="1" fillId="0" borderId="1" xfId="28" applyFont="1" applyBorder="1">
      <alignment/>
      <protection/>
    </xf>
    <xf numFmtId="195" fontId="1" fillId="0" borderId="1" xfId="28" applyFont="1" applyBorder="1" applyAlignment="1" applyProtection="1">
      <alignment horizontal="left"/>
      <protection/>
    </xf>
    <xf numFmtId="195" fontId="1" fillId="0" borderId="1" xfId="28" applyFont="1" applyBorder="1" applyProtection="1">
      <alignment/>
      <protection/>
    </xf>
    <xf numFmtId="195" fontId="1" fillId="0" borderId="0" xfId="28" applyFont="1">
      <alignment/>
      <protection/>
    </xf>
    <xf numFmtId="195" fontId="1" fillId="0" borderId="1" xfId="28" applyNumberFormat="1" applyFont="1" applyBorder="1" applyProtection="1">
      <alignment/>
      <protection/>
    </xf>
    <xf numFmtId="195" fontId="1" fillId="0" borderId="0" xfId="28" applyFont="1" applyAlignment="1" applyProtection="1">
      <alignment horizontal="left"/>
      <protection/>
    </xf>
    <xf numFmtId="195" fontId="1" fillId="0" borderId="0" xfId="28" applyNumberFormat="1" applyFont="1" applyProtection="1">
      <alignment/>
      <protection/>
    </xf>
    <xf numFmtId="194" fontId="1" fillId="0" borderId="0" xfId="28" applyNumberFormat="1" applyFont="1" applyProtection="1">
      <alignment/>
      <protection/>
    </xf>
    <xf numFmtId="195" fontId="2" fillId="0" borderId="0" xfId="29" applyFont="1" applyAlignment="1" applyProtection="1">
      <alignment horizontal="left"/>
      <protection/>
    </xf>
    <xf numFmtId="195" fontId="2" fillId="0" borderId="0" xfId="29" applyFont="1">
      <alignment/>
      <protection/>
    </xf>
    <xf numFmtId="195" fontId="2" fillId="0" borderId="1" xfId="29" applyFont="1" applyBorder="1">
      <alignment/>
      <protection/>
    </xf>
    <xf numFmtId="195" fontId="2" fillId="0" borderId="1" xfId="29" applyFont="1" applyBorder="1" applyAlignment="1" applyProtection="1">
      <alignment horizontal="left"/>
      <protection/>
    </xf>
    <xf numFmtId="195" fontId="1" fillId="0" borderId="1" xfId="29" applyFont="1" applyBorder="1" applyAlignment="1" applyProtection="1">
      <alignment horizontal="left"/>
      <protection/>
    </xf>
    <xf numFmtId="195" fontId="1" fillId="0" borderId="1" xfId="29" applyFont="1" applyBorder="1" applyProtection="1">
      <alignment/>
      <protection/>
    </xf>
    <xf numFmtId="194" fontId="1" fillId="0" borderId="0" xfId="29" applyNumberFormat="1" applyFont="1" applyProtection="1">
      <alignment/>
      <protection/>
    </xf>
    <xf numFmtId="195" fontId="1" fillId="0" borderId="0" xfId="29" applyFont="1">
      <alignment/>
      <protection/>
    </xf>
    <xf numFmtId="195" fontId="1" fillId="0" borderId="1" xfId="29" applyFont="1" applyBorder="1">
      <alignment/>
      <protection/>
    </xf>
    <xf numFmtId="195" fontId="1" fillId="0" borderId="1" xfId="29" applyNumberFormat="1" applyFont="1" applyBorder="1" applyProtection="1">
      <alignment/>
      <protection/>
    </xf>
    <xf numFmtId="195" fontId="2" fillId="0" borderId="1" xfId="29" applyFont="1" applyBorder="1" applyProtection="1">
      <alignment/>
      <protection/>
    </xf>
    <xf numFmtId="194" fontId="2" fillId="0" borderId="0" xfId="29" applyNumberFormat="1" applyFont="1" applyProtection="1">
      <alignment/>
      <protection/>
    </xf>
    <xf numFmtId="195" fontId="1" fillId="0" borderId="0" xfId="29" applyNumberFormat="1" applyFont="1" applyProtection="1">
      <alignment/>
      <protection/>
    </xf>
    <xf numFmtId="195" fontId="2" fillId="0" borderId="0" xfId="30" applyFont="1" applyAlignment="1" applyProtection="1">
      <alignment horizontal="left"/>
      <protection/>
    </xf>
    <xf numFmtId="195" fontId="2" fillId="0" borderId="0" xfId="30" applyFont="1">
      <alignment/>
      <protection/>
    </xf>
    <xf numFmtId="195" fontId="1" fillId="0" borderId="1" xfId="30" applyFont="1" applyBorder="1">
      <alignment/>
      <protection/>
    </xf>
    <xf numFmtId="195" fontId="1" fillId="0" borderId="1" xfId="30" applyFont="1" applyBorder="1" applyAlignment="1" applyProtection="1">
      <alignment horizontal="left"/>
      <protection/>
    </xf>
    <xf numFmtId="195" fontId="1" fillId="0" borderId="1" xfId="30" applyFont="1" applyBorder="1" applyProtection="1">
      <alignment/>
      <protection/>
    </xf>
    <xf numFmtId="195" fontId="1" fillId="0" borderId="0" xfId="30" applyFont="1">
      <alignment/>
      <protection/>
    </xf>
    <xf numFmtId="195" fontId="1" fillId="0" borderId="1" xfId="30" applyNumberFormat="1" applyFont="1" applyBorder="1" applyProtection="1">
      <alignment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194" fontId="2" fillId="0" borderId="2" xfId="0" applyNumberFormat="1" applyFont="1" applyBorder="1" applyAlignment="1" applyProtection="1">
      <alignment/>
      <protection/>
    </xf>
    <xf numFmtId="195" fontId="2" fillId="0" borderId="1" xfId="0" applyNumberFormat="1" applyFont="1" applyBorder="1" applyAlignment="1" applyProtection="1">
      <alignment/>
      <protection/>
    </xf>
    <xf numFmtId="195" fontId="2" fillId="2" borderId="1" xfId="19" applyFont="1" applyFill="1" applyBorder="1" applyAlignment="1" applyProtection="1">
      <alignment horizontal="center"/>
      <protection/>
    </xf>
    <xf numFmtId="195" fontId="3" fillId="0" borderId="0" xfId="19" applyFont="1" applyAlignment="1" applyProtection="1">
      <alignment horizontal="left"/>
      <protection/>
    </xf>
    <xf numFmtId="0" fontId="6" fillId="2" borderId="3" xfId="31" applyFont="1" applyFill="1" applyBorder="1" applyAlignment="1" applyProtection="1">
      <alignment horizontal="center" vertical="center"/>
      <protection/>
    </xf>
    <xf numFmtId="195" fontId="2" fillId="2" borderId="4" xfId="21" applyFont="1" applyFill="1" applyBorder="1" applyAlignment="1" applyProtection="1">
      <alignment horizontal="center"/>
      <protection/>
    </xf>
    <xf numFmtId="195" fontId="2" fillId="2" borderId="2" xfId="21" applyFont="1" applyFill="1" applyBorder="1" applyAlignment="1" applyProtection="1">
      <alignment horizontal="center"/>
      <protection/>
    </xf>
    <xf numFmtId="195" fontId="3" fillId="0" borderId="0" xfId="21" applyFont="1" applyBorder="1" applyAlignment="1" applyProtection="1">
      <alignment horizontal="left"/>
      <protection/>
    </xf>
    <xf numFmtId="195" fontId="3" fillId="0" borderId="0" xfId="21" applyFont="1">
      <alignment/>
      <protection/>
    </xf>
    <xf numFmtId="195" fontId="3" fillId="0" borderId="0" xfId="21" applyFont="1" applyAlignment="1" applyProtection="1">
      <alignment horizontal="left"/>
      <protection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195" fontId="1" fillId="0" borderId="1" xfId="0" applyNumberFormat="1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2" fillId="2" borderId="4" xfId="0" applyFont="1" applyFill="1" applyBorder="1" applyAlignment="1">
      <alignment/>
    </xf>
    <xf numFmtId="0" fontId="2" fillId="0" borderId="0" xfId="0" applyFont="1" applyAlignment="1">
      <alignment/>
    </xf>
    <xf numFmtId="195" fontId="2" fillId="0" borderId="0" xfId="0" applyNumberFormat="1" applyFont="1" applyAlignment="1" applyProtection="1">
      <alignment/>
      <protection/>
    </xf>
    <xf numFmtId="0" fontId="4" fillId="2" borderId="4" xfId="31" applyFont="1" applyFill="1" applyBorder="1" applyAlignment="1" applyProtection="1">
      <alignment horizontal="center"/>
      <protection/>
    </xf>
    <xf numFmtId="0" fontId="4" fillId="2" borderId="5" xfId="31" applyFont="1" applyFill="1" applyBorder="1" applyAlignment="1" applyProtection="1">
      <alignment horizontal="center"/>
      <protection/>
    </xf>
    <xf numFmtId="0" fontId="6" fillId="2" borderId="3" xfId="31" applyFont="1" applyFill="1" applyBorder="1" applyAlignment="1" applyProtection="1">
      <alignment horizontal="center"/>
      <protection/>
    </xf>
    <xf numFmtId="0" fontId="6" fillId="2" borderId="4" xfId="31" applyFont="1" applyFill="1" applyBorder="1" applyAlignment="1" applyProtection="1">
      <alignment horizontal="center"/>
      <protection/>
    </xf>
    <xf numFmtId="0" fontId="6" fillId="2" borderId="4" xfId="31" applyFont="1" applyFill="1" applyBorder="1" applyAlignment="1">
      <alignment horizontal="center"/>
      <protection/>
    </xf>
    <xf numFmtId="0" fontId="6" fillId="2" borderId="6" xfId="31" applyFont="1" applyFill="1" applyBorder="1" applyAlignment="1" applyProtection="1">
      <alignment horizontal="center"/>
      <protection/>
    </xf>
    <xf numFmtId="0" fontId="6" fillId="2" borderId="7" xfId="31" applyFont="1" applyFill="1" applyBorder="1" applyAlignment="1" applyProtection="1">
      <alignment horizontal="center"/>
      <protection/>
    </xf>
    <xf numFmtId="0" fontId="6" fillId="2" borderId="2" xfId="31" applyFont="1" applyFill="1" applyBorder="1" applyAlignment="1" applyProtection="1">
      <alignment horizontal="center"/>
      <protection/>
    </xf>
    <xf numFmtId="0" fontId="6" fillId="2" borderId="6" xfId="31" applyFont="1" applyFill="1" applyBorder="1" applyAlignment="1" applyProtection="1">
      <alignment horizontal="center" vertical="center"/>
      <protection/>
    </xf>
    <xf numFmtId="0" fontId="4" fillId="2" borderId="2" xfId="31" applyFont="1" applyFill="1" applyBorder="1" applyAlignment="1">
      <alignment horizontal="center"/>
      <protection/>
    </xf>
    <xf numFmtId="0" fontId="4" fillId="2" borderId="1" xfId="31" applyFont="1" applyFill="1" applyBorder="1" applyAlignment="1" applyProtection="1">
      <alignment horizontal="center"/>
      <protection/>
    </xf>
    <xf numFmtId="195" fontId="4" fillId="2" borderId="1" xfId="31" applyNumberFormat="1" applyFont="1" applyFill="1" applyBorder="1" applyAlignment="1" applyProtection="1">
      <alignment horizontal="center"/>
      <protection/>
    </xf>
    <xf numFmtId="0" fontId="4" fillId="2" borderId="8" xfId="31" applyFont="1" applyFill="1" applyBorder="1" applyAlignment="1" applyProtection="1">
      <alignment horizontal="center"/>
      <protection/>
    </xf>
    <xf numFmtId="0" fontId="6" fillId="2" borderId="9" xfId="31" applyFont="1" applyFill="1" applyBorder="1" applyAlignment="1" applyProtection="1">
      <alignment horizontal="center" vertical="center"/>
      <protection/>
    </xf>
    <xf numFmtId="0" fontId="6" fillId="2" borderId="0" xfId="31" applyFont="1" applyFill="1" applyBorder="1" applyAlignment="1" applyProtection="1">
      <alignment horizontal="center" vertical="center" wrapText="1"/>
      <protection/>
    </xf>
    <xf numFmtId="0" fontId="6" fillId="2" borderId="10" xfId="3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>
      <alignment/>
    </xf>
    <xf numFmtId="0" fontId="6" fillId="2" borderId="11" xfId="31" applyFont="1" applyFill="1" applyBorder="1" applyAlignment="1">
      <alignment horizontal="center"/>
      <protection/>
    </xf>
    <xf numFmtId="0" fontId="4" fillId="2" borderId="2" xfId="31" applyFont="1" applyFill="1" applyBorder="1" applyAlignment="1" applyProtection="1">
      <alignment horizontal="center"/>
      <protection/>
    </xf>
    <xf numFmtId="0" fontId="6" fillId="2" borderId="3" xfId="31" applyFont="1" applyFill="1" applyBorder="1" applyAlignment="1">
      <alignment horizontal="center"/>
      <protection/>
    </xf>
    <xf numFmtId="0" fontId="6" fillId="2" borderId="4" xfId="31" applyFont="1" applyFill="1" applyBorder="1" applyAlignment="1" applyProtection="1">
      <alignment horizontal="center" vertical="center"/>
      <protection/>
    </xf>
    <xf numFmtId="0" fontId="6" fillId="2" borderId="2" xfId="31" applyFont="1" applyFill="1" applyBorder="1" applyAlignment="1" applyProtection="1">
      <alignment horizontal="center" vertical="center"/>
      <protection/>
    </xf>
    <xf numFmtId="0" fontId="6" fillId="2" borderId="4" xfId="31" applyFont="1" applyFill="1" applyBorder="1" applyAlignment="1" applyProtection="1">
      <alignment horizontal="center" vertical="center" wrapText="1"/>
      <protection/>
    </xf>
    <xf numFmtId="0" fontId="6" fillId="2" borderId="2" xfId="31" applyFont="1" applyFill="1" applyBorder="1" applyAlignment="1" applyProtection="1">
      <alignment horizontal="center" vertical="center" wrapText="1"/>
      <protection/>
    </xf>
    <xf numFmtId="0" fontId="6" fillId="2" borderId="5" xfId="31" applyFont="1" applyFill="1" applyBorder="1" applyAlignment="1" applyProtection="1">
      <alignment horizontal="center" vertical="center"/>
      <protection/>
    </xf>
    <xf numFmtId="0" fontId="4" fillId="2" borderId="1" xfId="31" applyFont="1" applyFill="1" applyBorder="1" applyAlignment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195" fontId="3" fillId="0" borderId="1" xfId="0" applyNumberFormat="1" applyFont="1" applyBorder="1" applyAlignment="1" applyProtection="1">
      <alignment/>
      <protection/>
    </xf>
    <xf numFmtId="194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6" fillId="2" borderId="1" xfId="32" applyFont="1" applyFill="1" applyBorder="1" applyAlignment="1" applyProtection="1">
      <alignment horizontal="center"/>
      <protection/>
    </xf>
    <xf numFmtId="0" fontId="6" fillId="2" borderId="12" xfId="32" applyFont="1" applyFill="1" applyBorder="1" applyAlignment="1" applyProtection="1">
      <alignment horizontal="center"/>
      <protection/>
    </xf>
    <xf numFmtId="195" fontId="3" fillId="0" borderId="0" xfId="20" applyFont="1" applyAlignment="1" applyProtection="1">
      <alignment horizontal="left"/>
      <protection/>
    </xf>
    <xf numFmtId="195" fontId="2" fillId="0" borderId="1" xfId="19" applyFont="1" applyFill="1" applyBorder="1" applyProtection="1">
      <alignment/>
      <protection/>
    </xf>
    <xf numFmtId="195" fontId="1" fillId="0" borderId="1" xfId="19" applyFont="1" applyFill="1" applyBorder="1">
      <alignment/>
      <protection/>
    </xf>
    <xf numFmtId="195" fontId="2" fillId="0" borderId="1" xfId="20" applyFont="1" applyFill="1" applyBorder="1" applyProtection="1">
      <alignment/>
      <protection/>
    </xf>
    <xf numFmtId="195" fontId="1" fillId="0" borderId="0" xfId="19" applyFont="1" applyFill="1">
      <alignment/>
      <protection/>
    </xf>
    <xf numFmtId="195" fontId="2" fillId="0" borderId="1" xfId="26" applyFont="1" applyBorder="1" applyProtection="1">
      <alignment/>
      <protection/>
    </xf>
    <xf numFmtId="195" fontId="2" fillId="0" borderId="2" xfId="26" applyFont="1" applyBorder="1" applyProtection="1">
      <alignment/>
      <protection/>
    </xf>
    <xf numFmtId="194" fontId="2" fillId="0" borderId="2" xfId="26" applyNumberFormat="1" applyFont="1" applyBorder="1" applyProtection="1">
      <alignment/>
      <protection/>
    </xf>
    <xf numFmtId="195" fontId="2" fillId="0" borderId="2" xfId="26" applyNumberFormat="1" applyFont="1" applyBorder="1" applyProtection="1">
      <alignment/>
      <protection/>
    </xf>
    <xf numFmtId="195" fontId="4" fillId="2" borderId="12" xfId="26" applyFont="1" applyFill="1" applyBorder="1" applyAlignment="1" applyProtection="1">
      <alignment horizontal="center"/>
      <protection/>
    </xf>
    <xf numFmtId="195" fontId="4" fillId="2" borderId="11" xfId="26" applyFont="1" applyFill="1" applyBorder="1" applyAlignment="1" applyProtection="1">
      <alignment horizontal="center"/>
      <protection/>
    </xf>
    <xf numFmtId="195" fontId="4" fillId="2" borderId="3" xfId="26" applyFont="1" applyFill="1" applyBorder="1" applyAlignment="1" applyProtection="1">
      <alignment horizontal="center"/>
      <protection/>
    </xf>
    <xf numFmtId="195" fontId="4" fillId="2" borderId="4" xfId="26" applyFont="1" applyFill="1" applyBorder="1" applyAlignment="1" applyProtection="1">
      <alignment horizontal="center"/>
      <protection/>
    </xf>
    <xf numFmtId="195" fontId="4" fillId="2" borderId="13" xfId="26" applyFont="1" applyFill="1" applyBorder="1" applyAlignment="1" applyProtection="1">
      <alignment horizontal="center"/>
      <protection/>
    </xf>
    <xf numFmtId="195" fontId="4" fillId="2" borderId="2" xfId="26" applyFont="1" applyFill="1" applyBorder="1" applyAlignment="1" applyProtection="1">
      <alignment horizontal="center"/>
      <protection/>
    </xf>
    <xf numFmtId="195" fontId="4" fillId="2" borderId="6" xfId="26" applyFont="1" applyFill="1" applyBorder="1" applyAlignment="1" applyProtection="1">
      <alignment horizontal="center"/>
      <protection/>
    </xf>
    <xf numFmtId="195" fontId="4" fillId="2" borderId="7" xfId="26" applyFont="1" applyFill="1" applyBorder="1" applyAlignment="1" applyProtection="1">
      <alignment horizontal="center"/>
      <protection/>
    </xf>
    <xf numFmtId="195" fontId="2" fillId="0" borderId="1" xfId="26" applyFont="1" applyFill="1" applyBorder="1">
      <alignment/>
      <protection/>
    </xf>
    <xf numFmtId="195" fontId="1" fillId="0" borderId="1" xfId="26" applyFont="1" applyFill="1" applyBorder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195" fontId="2" fillId="2" borderId="1" xfId="33" applyFont="1" applyFill="1" applyBorder="1" applyAlignment="1" applyProtection="1">
      <alignment horizontal="center"/>
      <protection/>
    </xf>
    <xf numFmtId="195" fontId="2" fillId="2" borderId="2" xfId="33" applyFont="1" applyFill="1" applyBorder="1" applyAlignment="1" applyProtection="1">
      <alignment horizontal="center"/>
      <protection/>
    </xf>
    <xf numFmtId="195" fontId="4" fillId="0" borderId="1" xfId="22" applyFont="1" applyBorder="1" applyAlignment="1" applyProtection="1">
      <alignment horizontal="left"/>
      <protection/>
    </xf>
    <xf numFmtId="195" fontId="3" fillId="0" borderId="1" xfId="22" applyFont="1" applyBorder="1" applyAlignment="1" applyProtection="1">
      <alignment horizontal="left"/>
      <protection/>
    </xf>
    <xf numFmtId="195" fontId="4" fillId="2" borderId="4" xfId="23" applyFont="1" applyFill="1" applyBorder="1">
      <alignment/>
      <protection/>
    </xf>
    <xf numFmtId="195" fontId="4" fillId="2" borderId="4" xfId="23" applyFont="1" applyFill="1" applyBorder="1" applyAlignment="1" applyProtection="1">
      <alignment horizontal="center"/>
      <protection/>
    </xf>
    <xf numFmtId="195" fontId="4" fillId="2" borderId="5" xfId="23" applyFont="1" applyFill="1" applyBorder="1" applyAlignment="1" applyProtection="1">
      <alignment horizontal="center"/>
      <protection/>
    </xf>
    <xf numFmtId="195" fontId="4" fillId="2" borderId="5" xfId="23" applyFont="1" applyFill="1" applyBorder="1" applyAlignment="1">
      <alignment horizontal="center"/>
      <protection/>
    </xf>
    <xf numFmtId="195" fontId="4" fillId="2" borderId="2" xfId="23" applyFont="1" applyFill="1" applyBorder="1" applyAlignment="1" applyProtection="1">
      <alignment horizontal="center"/>
      <protection/>
    </xf>
    <xf numFmtId="195" fontId="2" fillId="0" borderId="1" xfId="23" applyFont="1" applyBorder="1" applyProtection="1">
      <alignment/>
      <protection/>
    </xf>
    <xf numFmtId="195" fontId="4" fillId="0" borderId="1" xfId="23" applyFont="1" applyBorder="1" applyAlignment="1" applyProtection="1">
      <alignment horizontal="left"/>
      <protection/>
    </xf>
    <xf numFmtId="195" fontId="3" fillId="0" borderId="1" xfId="23" applyFont="1" applyBorder="1" applyAlignment="1" applyProtection="1">
      <alignment horizontal="left"/>
      <protection/>
    </xf>
    <xf numFmtId="195" fontId="2" fillId="0" borderId="1" xfId="24" applyFont="1" applyBorder="1" applyProtection="1">
      <alignment/>
      <protection/>
    </xf>
    <xf numFmtId="0" fontId="2" fillId="2" borderId="2" xfId="34" applyFont="1" applyFill="1" applyBorder="1" applyAlignment="1" applyProtection="1">
      <alignment horizontal="center"/>
      <protection/>
    </xf>
    <xf numFmtId="0" fontId="2" fillId="2" borderId="4" xfId="35" applyFont="1" applyFill="1" applyBorder="1" applyAlignment="1">
      <alignment horizontal="center"/>
      <protection/>
    </xf>
    <xf numFmtId="0" fontId="4" fillId="2" borderId="3" xfId="35" applyFont="1" applyFill="1" applyBorder="1">
      <alignment/>
      <protection/>
    </xf>
    <xf numFmtId="0" fontId="4" fillId="2" borderId="4" xfId="35" applyFont="1" applyFill="1" applyBorder="1">
      <alignment/>
      <protection/>
    </xf>
    <xf numFmtId="0" fontId="4" fillId="2" borderId="13" xfId="35" applyFont="1" applyFill="1" applyBorder="1" applyAlignment="1" applyProtection="1">
      <alignment horizontal="center"/>
      <protection/>
    </xf>
    <xf numFmtId="0" fontId="4" fillId="2" borderId="8" xfId="35" applyFont="1" applyFill="1" applyBorder="1" applyAlignment="1" applyProtection="1">
      <alignment horizontal="center"/>
      <protection/>
    </xf>
    <xf numFmtId="0" fontId="4" fillId="2" borderId="5" xfId="35" applyFont="1" applyFill="1" applyBorder="1" applyAlignment="1" applyProtection="1">
      <alignment horizontal="left"/>
      <protection/>
    </xf>
    <xf numFmtId="0" fontId="4" fillId="2" borderId="4" xfId="35" applyFont="1" applyFill="1" applyBorder="1" applyAlignment="1" applyProtection="1">
      <alignment horizontal="center"/>
      <protection/>
    </xf>
    <xf numFmtId="0" fontId="4" fillId="2" borderId="4" xfId="35" applyFont="1" applyFill="1" applyBorder="1" applyAlignment="1" applyProtection="1">
      <alignment horizontal="left"/>
      <protection/>
    </xf>
    <xf numFmtId="0" fontId="4" fillId="2" borderId="3" xfId="35" applyFont="1" applyFill="1" applyBorder="1" applyAlignment="1" applyProtection="1">
      <alignment horizontal="center"/>
      <protection/>
    </xf>
    <xf numFmtId="0" fontId="4" fillId="2" borderId="5" xfId="35" applyFont="1" applyFill="1" applyBorder="1" applyAlignment="1" applyProtection="1">
      <alignment horizontal="center"/>
      <protection/>
    </xf>
    <xf numFmtId="0" fontId="2" fillId="2" borderId="2" xfId="35" applyFont="1" applyFill="1" applyBorder="1" applyAlignment="1">
      <alignment horizontal="center"/>
      <protection/>
    </xf>
    <xf numFmtId="0" fontId="4" fillId="2" borderId="2" xfId="35" applyFont="1" applyFill="1" applyBorder="1" applyAlignment="1" applyProtection="1">
      <alignment horizontal="center"/>
      <protection/>
    </xf>
    <xf numFmtId="0" fontId="4" fillId="2" borderId="2" xfId="35" applyFont="1" applyFill="1" applyBorder="1" applyAlignment="1" applyProtection="1">
      <alignment horizontal="left"/>
      <protection/>
    </xf>
    <xf numFmtId="0" fontId="4" fillId="2" borderId="6" xfId="35" applyFont="1" applyFill="1" applyBorder="1" applyAlignment="1" applyProtection="1">
      <alignment horizontal="center"/>
      <protection/>
    </xf>
    <xf numFmtId="0" fontId="4" fillId="2" borderId="1" xfId="35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0" fontId="1" fillId="0" borderId="0" xfId="36">
      <alignment/>
      <protection/>
    </xf>
    <xf numFmtId="0" fontId="1" fillId="0" borderId="0" xfId="36" applyAlignment="1">
      <alignment wrapText="1"/>
      <protection/>
    </xf>
    <xf numFmtId="0" fontId="1" fillId="0" borderId="0" xfId="36" applyAlignment="1">
      <alignment vertical="top"/>
      <protection/>
    </xf>
    <xf numFmtId="0" fontId="1" fillId="0" borderId="0" xfId="36" applyFont="1" applyAlignment="1">
      <alignment vertical="top" wrapText="1"/>
      <protection/>
    </xf>
    <xf numFmtId="0" fontId="1" fillId="0" borderId="0" xfId="36" applyAlignment="1">
      <alignment vertical="top" wrapText="1"/>
      <protection/>
    </xf>
    <xf numFmtId="0" fontId="1" fillId="0" borderId="0" xfId="36" applyFont="1" applyAlignment="1">
      <alignment vertical="top"/>
      <protection/>
    </xf>
    <xf numFmtId="0" fontId="2" fillId="3" borderId="0" xfId="0" applyFont="1" applyFill="1" applyAlignment="1">
      <alignment/>
    </xf>
    <xf numFmtId="195" fontId="2" fillId="2" borderId="1" xfId="28" applyFont="1" applyFill="1" applyBorder="1" applyAlignment="1" applyProtection="1">
      <alignment horizontal="left"/>
      <protection/>
    </xf>
    <xf numFmtId="195" fontId="2" fillId="0" borderId="1" xfId="28" applyFont="1" applyBorder="1" applyProtection="1">
      <alignment/>
      <protection/>
    </xf>
    <xf numFmtId="0" fontId="2" fillId="0" borderId="2" xfId="0" applyFont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left"/>
      <protection/>
    </xf>
    <xf numFmtId="195" fontId="2" fillId="0" borderId="2" xfId="25" applyFont="1" applyBorder="1" applyAlignment="1" applyProtection="1">
      <alignment horizontal="left"/>
      <protection/>
    </xf>
    <xf numFmtId="195" fontId="2" fillId="0" borderId="2" xfId="25" applyFont="1" applyBorder="1" applyProtection="1">
      <alignment/>
      <protection/>
    </xf>
    <xf numFmtId="195" fontId="2" fillId="2" borderId="4" xfId="25" applyFont="1" applyFill="1" applyBorder="1" applyAlignment="1" applyProtection="1">
      <alignment horizontal="center"/>
      <protection/>
    </xf>
    <xf numFmtId="195" fontId="2" fillId="2" borderId="2" xfId="25" applyFont="1" applyFill="1" applyBorder="1" applyAlignment="1" applyProtection="1">
      <alignment horizontal="center"/>
      <protection/>
    </xf>
    <xf numFmtId="195" fontId="3" fillId="0" borderId="0" xfId="25" applyFont="1" applyAlignment="1" applyProtection="1">
      <alignment horizontal="left"/>
      <protection/>
    </xf>
    <xf numFmtId="195" fontId="3" fillId="0" borderId="0" xfId="25" applyFont="1">
      <alignment/>
      <protection/>
    </xf>
    <xf numFmtId="195" fontId="2" fillId="0" borderId="1" xfId="26" applyFont="1" applyFill="1" applyBorder="1" applyProtection="1">
      <alignment/>
      <protection/>
    </xf>
    <xf numFmtId="195" fontId="1" fillId="0" borderId="1" xfId="26" applyFont="1" applyFill="1" applyBorder="1" applyProtection="1">
      <alignment/>
      <protection/>
    </xf>
    <xf numFmtId="194" fontId="2" fillId="0" borderId="1" xfId="26" applyNumberFormat="1" applyFont="1" applyFill="1" applyBorder="1" applyProtection="1">
      <alignment/>
      <protection/>
    </xf>
    <xf numFmtId="195" fontId="2" fillId="0" borderId="1" xfId="26" applyNumberFormat="1" applyFont="1" applyFill="1" applyBorder="1" applyProtection="1">
      <alignment/>
      <protection/>
    </xf>
    <xf numFmtId="195" fontId="1" fillId="0" borderId="1" xfId="26" applyNumberFormat="1" applyFont="1" applyFill="1" applyBorder="1" applyProtection="1">
      <alignment/>
      <protection/>
    </xf>
    <xf numFmtId="194" fontId="1" fillId="0" borderId="1" xfId="26" applyNumberFormat="1" applyFont="1" applyFill="1" applyBorder="1" applyProtection="1">
      <alignment/>
      <protection/>
    </xf>
    <xf numFmtId="195" fontId="2" fillId="0" borderId="2" xfId="27" applyFont="1" applyBorder="1" applyAlignment="1" applyProtection="1">
      <alignment horizontal="left"/>
      <protection/>
    </xf>
    <xf numFmtId="195" fontId="2" fillId="0" borderId="2" xfId="27" applyFont="1" applyBorder="1" applyProtection="1">
      <alignment/>
      <protection/>
    </xf>
    <xf numFmtId="194" fontId="2" fillId="0" borderId="2" xfId="27" applyNumberFormat="1" applyFont="1" applyBorder="1" applyProtection="1">
      <alignment/>
      <protection/>
    </xf>
    <xf numFmtId="195" fontId="2" fillId="2" borderId="4" xfId="27" applyFont="1" applyFill="1" applyBorder="1" applyAlignment="1" applyProtection="1">
      <alignment horizontal="center"/>
      <protection/>
    </xf>
    <xf numFmtId="195" fontId="2" fillId="2" borderId="2" xfId="27" applyFont="1" applyFill="1" applyBorder="1" applyAlignment="1" applyProtection="1">
      <alignment horizontal="center"/>
      <protection/>
    </xf>
    <xf numFmtId="195" fontId="3" fillId="0" borderId="0" xfId="27" applyFont="1" applyAlignment="1" applyProtection="1">
      <alignment horizontal="left"/>
      <protection/>
    </xf>
    <xf numFmtId="195" fontId="3" fillId="0" borderId="0" xfId="27" applyFont="1">
      <alignment/>
      <protection/>
    </xf>
    <xf numFmtId="0" fontId="2" fillId="2" borderId="7" xfId="0" applyFont="1" applyFill="1" applyBorder="1" applyAlignment="1" applyProtection="1">
      <alignment horizontal="center"/>
      <protection/>
    </xf>
    <xf numFmtId="195" fontId="2" fillId="0" borderId="2" xfId="28" applyFont="1" applyBorder="1" applyAlignment="1" applyProtection="1">
      <alignment horizontal="left"/>
      <protection/>
    </xf>
    <xf numFmtId="195" fontId="2" fillId="2" borderId="7" xfId="28" applyFont="1" applyFill="1" applyBorder="1" applyAlignment="1" applyProtection="1">
      <alignment horizontal="left"/>
      <protection/>
    </xf>
    <xf numFmtId="195" fontId="2" fillId="2" borderId="2" xfId="28" applyFont="1" applyFill="1" applyBorder="1" applyAlignment="1" applyProtection="1">
      <alignment horizontal="left"/>
      <protection/>
    </xf>
    <xf numFmtId="195" fontId="2" fillId="0" borderId="0" xfId="28" applyFont="1" applyFill="1" applyBorder="1" applyAlignment="1">
      <alignment horizontal="center"/>
      <protection/>
    </xf>
    <xf numFmtId="195" fontId="3" fillId="0" borderId="0" xfId="28" applyFont="1" applyAlignment="1" applyProtection="1">
      <alignment horizontal="left"/>
      <protection/>
    </xf>
    <xf numFmtId="195" fontId="3" fillId="0" borderId="0" xfId="28" applyFont="1">
      <alignment/>
      <protection/>
    </xf>
    <xf numFmtId="195" fontId="2" fillId="2" borderId="2" xfId="29" applyFont="1" applyFill="1" applyBorder="1" applyAlignment="1" applyProtection="1">
      <alignment horizontal="left"/>
      <protection/>
    </xf>
    <xf numFmtId="195" fontId="2" fillId="2" borderId="14" xfId="29" applyFont="1" applyFill="1" applyBorder="1">
      <alignment/>
      <protection/>
    </xf>
    <xf numFmtId="195" fontId="2" fillId="2" borderId="13" xfId="29" applyFont="1" applyFill="1" applyBorder="1">
      <alignment/>
      <protection/>
    </xf>
    <xf numFmtId="195" fontId="2" fillId="2" borderId="14" xfId="29" applyFont="1" applyFill="1" applyBorder="1" applyAlignment="1" applyProtection="1">
      <alignment horizontal="left"/>
      <protection/>
    </xf>
    <xf numFmtId="195" fontId="2" fillId="2" borderId="7" xfId="29" applyFont="1" applyFill="1" applyBorder="1" applyAlignment="1" applyProtection="1">
      <alignment horizontal="left"/>
      <protection/>
    </xf>
    <xf numFmtId="195" fontId="2" fillId="0" borderId="2" xfId="29" applyFont="1" applyBorder="1" applyProtection="1">
      <alignment/>
      <protection/>
    </xf>
    <xf numFmtId="195" fontId="2" fillId="2" borderId="11" xfId="29" applyFont="1" applyFill="1" applyBorder="1">
      <alignment/>
      <protection/>
    </xf>
    <xf numFmtId="195" fontId="2" fillId="0" borderId="2" xfId="29" applyFont="1" applyBorder="1" applyAlignment="1" applyProtection="1">
      <alignment horizontal="left"/>
      <protection/>
    </xf>
    <xf numFmtId="195" fontId="2" fillId="0" borderId="1" xfId="29" applyFont="1" applyBorder="1" applyAlignment="1" applyProtection="1">
      <alignment horizontal="center"/>
      <protection/>
    </xf>
    <xf numFmtId="195" fontId="3" fillId="0" borderId="0" xfId="29" applyFont="1" applyAlignment="1" applyProtection="1">
      <alignment horizontal="left"/>
      <protection/>
    </xf>
    <xf numFmtId="195" fontId="3" fillId="0" borderId="0" xfId="29" applyFont="1">
      <alignment/>
      <protection/>
    </xf>
    <xf numFmtId="195" fontId="3" fillId="0" borderId="0" xfId="29" applyNumberFormat="1" applyFont="1" applyProtection="1">
      <alignment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2" borderId="5" xfId="0" applyFont="1" applyFill="1" applyBorder="1" applyAlignment="1" applyProtection="1">
      <alignment horizontal="left"/>
      <protection/>
    </xf>
    <xf numFmtId="0" fontId="2" fillId="2" borderId="5" xfId="0" applyFont="1" applyFill="1" applyBorder="1" applyAlignment="1">
      <alignment/>
    </xf>
    <xf numFmtId="0" fontId="2" fillId="2" borderId="8" xfId="0" applyFont="1" applyFill="1" applyBorder="1" applyAlignment="1" applyProtection="1">
      <alignment horizontal="left"/>
      <protection/>
    </xf>
    <xf numFmtId="0" fontId="2" fillId="2" borderId="15" xfId="0" applyFont="1" applyFill="1" applyBorder="1" applyAlignment="1">
      <alignment/>
    </xf>
    <xf numFmtId="0" fontId="2" fillId="2" borderId="7" xfId="0" applyFont="1" applyFill="1" applyBorder="1" applyAlignment="1" applyProtection="1">
      <alignment horizontal="left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195" fontId="2" fillId="0" borderId="2" xfId="30" applyFont="1" applyBorder="1" applyAlignment="1" applyProtection="1">
      <alignment horizontal="left"/>
      <protection/>
    </xf>
    <xf numFmtId="195" fontId="2" fillId="0" borderId="2" xfId="30" applyFont="1" applyBorder="1" applyProtection="1">
      <alignment/>
      <protection/>
    </xf>
    <xf numFmtId="195" fontId="2" fillId="2" borderId="1" xfId="30" applyFont="1" applyFill="1" applyBorder="1" applyAlignment="1" applyProtection="1">
      <alignment horizontal="left"/>
      <protection/>
    </xf>
    <xf numFmtId="195" fontId="2" fillId="2" borderId="1" xfId="30" applyFont="1" applyFill="1" applyBorder="1" applyAlignment="1" applyProtection="1">
      <alignment horizontal="center"/>
      <protection/>
    </xf>
    <xf numFmtId="195" fontId="3" fillId="0" borderId="0" xfId="30" applyFont="1" applyAlignment="1" applyProtection="1">
      <alignment horizontal="left"/>
      <protection/>
    </xf>
    <xf numFmtId="195" fontId="3" fillId="0" borderId="0" xfId="30" applyFont="1">
      <alignment/>
      <protection/>
    </xf>
    <xf numFmtId="195" fontId="3" fillId="0" borderId="0" xfId="30" applyNumberFormat="1" applyFont="1" applyAlignment="1" applyProtection="1">
      <alignment horizontal="left"/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center"/>
      <protection/>
    </xf>
    <xf numFmtId="195" fontId="2" fillId="2" borderId="12" xfId="27" applyFont="1" applyFill="1" applyBorder="1" applyAlignment="1" applyProtection="1">
      <alignment horizontal="center"/>
      <protection/>
    </xf>
    <xf numFmtId="195" fontId="2" fillId="2" borderId="13" xfId="27" applyFont="1" applyFill="1" applyBorder="1" applyAlignment="1" applyProtection="1">
      <alignment horizontal="center"/>
      <protection/>
    </xf>
    <xf numFmtId="195" fontId="2" fillId="2" borderId="4" xfId="25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>
      <alignment/>
    </xf>
    <xf numFmtId="195" fontId="2" fillId="0" borderId="1" xfId="19" applyFont="1" applyBorder="1" applyAlignment="1" applyProtection="1">
      <alignment horizontal="left"/>
      <protection/>
    </xf>
    <xf numFmtId="195" fontId="2" fillId="0" borderId="1" xfId="20" applyFont="1" applyBorder="1" applyAlignment="1" applyProtection="1">
      <alignment horizontal="left"/>
      <protection/>
    </xf>
    <xf numFmtId="195" fontId="2" fillId="2" borderId="1" xfId="27" applyFont="1" applyFill="1" applyBorder="1" applyAlignment="1" applyProtection="1">
      <alignment horizontal="center"/>
      <protection/>
    </xf>
    <xf numFmtId="195" fontId="2" fillId="2" borderId="1" xfId="27" applyFont="1" applyFill="1" applyBorder="1" applyAlignment="1">
      <alignment/>
      <protection/>
    </xf>
    <xf numFmtId="195" fontId="2" fillId="2" borderId="13" xfId="27" applyFont="1" applyFill="1" applyBorder="1" applyAlignment="1">
      <alignment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/>
      <protection/>
    </xf>
    <xf numFmtId="0" fontId="6" fillId="2" borderId="6" xfId="31" applyFont="1" applyFill="1" applyBorder="1" applyAlignment="1" applyProtection="1">
      <alignment horizontal="center"/>
      <protection/>
    </xf>
    <xf numFmtId="0" fontId="6" fillId="2" borderId="7" xfId="31" applyFont="1" applyFill="1" applyBorder="1" applyAlignment="1" applyProtection="1">
      <alignment horizontal="center"/>
      <protection/>
    </xf>
    <xf numFmtId="0" fontId="6" fillId="2" borderId="12" xfId="31" applyFont="1" applyFill="1" applyBorder="1" applyAlignment="1" applyProtection="1">
      <alignment horizontal="center"/>
      <protection/>
    </xf>
    <xf numFmtId="0" fontId="6" fillId="2" borderId="14" xfId="31" applyFont="1" applyFill="1" applyBorder="1" applyAlignment="1" applyProtection="1">
      <alignment horizontal="center"/>
      <protection/>
    </xf>
    <xf numFmtId="194" fontId="9" fillId="0" borderId="1" xfId="0" applyNumberFormat="1" applyFont="1" applyBorder="1" applyAlignment="1" applyProtection="1">
      <alignment/>
      <protection/>
    </xf>
    <xf numFmtId="195" fontId="4" fillId="0" borderId="1" xfId="0" applyNumberFormat="1" applyFont="1" applyBorder="1" applyAlignment="1" applyProtection="1">
      <alignment/>
      <protection/>
    </xf>
    <xf numFmtId="194" fontId="4" fillId="0" borderId="1" xfId="0" applyNumberFormat="1" applyFont="1" applyBorder="1" applyAlignment="1" applyProtection="1">
      <alignment/>
      <protection/>
    </xf>
    <xf numFmtId="195" fontId="4" fillId="0" borderId="1" xfId="19" applyFont="1" applyBorder="1" applyAlignment="1" applyProtection="1">
      <alignment horizontal="left"/>
      <protection/>
    </xf>
    <xf numFmtId="195" fontId="4" fillId="0" borderId="1" xfId="19" applyFont="1" applyBorder="1" applyProtection="1">
      <alignment/>
      <protection/>
    </xf>
    <xf numFmtId="195" fontId="4" fillId="0" borderId="1" xfId="19" applyFont="1" applyFill="1" applyBorder="1" applyProtection="1">
      <alignment/>
      <protection/>
    </xf>
    <xf numFmtId="195" fontId="3" fillId="0" borderId="1" xfId="19" applyFont="1" applyBorder="1" applyAlignment="1" applyProtection="1">
      <alignment horizontal="left"/>
      <protection/>
    </xf>
    <xf numFmtId="195" fontId="3" fillId="0" borderId="1" xfId="19" applyFont="1" applyBorder="1" applyProtection="1">
      <alignment/>
      <protection/>
    </xf>
    <xf numFmtId="195" fontId="3" fillId="0" borderId="1" xfId="19" applyFont="1" applyFill="1" applyBorder="1" applyProtection="1">
      <alignment/>
      <protection/>
    </xf>
    <xf numFmtId="195" fontId="3" fillId="0" borderId="1" xfId="19" applyFont="1" applyFill="1" applyBorder="1">
      <alignment/>
      <protection/>
    </xf>
    <xf numFmtId="195" fontId="3" fillId="0" borderId="1" xfId="19" applyNumberFormat="1" applyFont="1" applyBorder="1" applyProtection="1">
      <alignment/>
      <protection/>
    </xf>
    <xf numFmtId="195" fontId="3" fillId="0" borderId="1" xfId="19" applyNumberFormat="1" applyFont="1" applyFill="1" applyBorder="1" applyProtection="1">
      <alignment/>
      <protection/>
    </xf>
    <xf numFmtId="195" fontId="3" fillId="0" borderId="1" xfId="20" applyFont="1" applyBorder="1" applyAlignment="1" applyProtection="1">
      <alignment horizontal="left"/>
      <protection/>
    </xf>
    <xf numFmtId="195" fontId="3" fillId="0" borderId="1" xfId="20" applyFont="1" applyBorder="1" applyProtection="1">
      <alignment/>
      <protection/>
    </xf>
    <xf numFmtId="195" fontId="3" fillId="0" borderId="1" xfId="20" applyFont="1" applyFill="1" applyBorder="1" applyProtection="1">
      <alignment/>
      <protection/>
    </xf>
    <xf numFmtId="195" fontId="3" fillId="0" borderId="1" xfId="20" applyNumberFormat="1" applyFont="1" applyFill="1" applyBorder="1" applyProtection="1">
      <alignment/>
      <protection/>
    </xf>
    <xf numFmtId="195" fontId="5" fillId="0" borderId="0" xfId="19" applyFont="1" applyFill="1">
      <alignment/>
      <protection/>
    </xf>
    <xf numFmtId="195" fontId="9" fillId="0" borderId="0" xfId="19" applyFont="1" applyFill="1">
      <alignment/>
      <protection/>
    </xf>
    <xf numFmtId="195" fontId="4" fillId="0" borderId="1" xfId="21" applyFont="1" applyBorder="1" applyAlignment="1" applyProtection="1">
      <alignment horizontal="left"/>
      <protection/>
    </xf>
    <xf numFmtId="195" fontId="4" fillId="0" borderId="1" xfId="21" applyFont="1" applyBorder="1" applyProtection="1">
      <alignment/>
      <protection/>
    </xf>
    <xf numFmtId="194" fontId="4" fillId="0" borderId="1" xfId="21" applyNumberFormat="1" applyFont="1" applyBorder="1" applyProtection="1">
      <alignment/>
      <protection/>
    </xf>
    <xf numFmtId="195" fontId="3" fillId="0" borderId="1" xfId="21" applyFont="1" applyBorder="1" applyAlignment="1" applyProtection="1">
      <alignment horizontal="left"/>
      <protection/>
    </xf>
    <xf numFmtId="195" fontId="3" fillId="0" borderId="1" xfId="21" applyFont="1" applyBorder="1" applyProtection="1">
      <alignment/>
      <protection/>
    </xf>
    <xf numFmtId="194" fontId="3" fillId="0" borderId="1" xfId="21" applyNumberFormat="1" applyFont="1" applyBorder="1" applyProtection="1">
      <alignment/>
      <protection/>
    </xf>
    <xf numFmtId="195" fontId="4" fillId="0" borderId="1" xfId="21" applyFont="1" applyBorder="1">
      <alignment/>
      <protection/>
    </xf>
    <xf numFmtId="195" fontId="3" fillId="0" borderId="1" xfId="21" applyNumberFormat="1" applyFont="1" applyBorder="1" applyProtection="1">
      <alignment/>
      <protection/>
    </xf>
    <xf numFmtId="195" fontId="3" fillId="0" borderId="1" xfId="21" applyFont="1" applyBorder="1">
      <alignment/>
      <protection/>
    </xf>
    <xf numFmtId="195" fontId="2" fillId="2" borderId="2" xfId="21" applyFont="1" applyFill="1" applyBorder="1" applyAlignment="1" applyProtection="1">
      <alignment horizontal="right"/>
      <protection/>
    </xf>
    <xf numFmtId="195" fontId="2" fillId="2" borderId="4" xfId="21" applyFont="1" applyFill="1" applyBorder="1" applyAlignment="1" applyProtection="1">
      <alignment/>
      <protection/>
    </xf>
    <xf numFmtId="195" fontId="2" fillId="2" borderId="2" xfId="21" applyFont="1" applyFill="1" applyBorder="1" applyAlignment="1" applyProtection="1">
      <alignment horizontal="left"/>
      <protection/>
    </xf>
    <xf numFmtId="0" fontId="6" fillId="2" borderId="11" xfId="31" applyFont="1" applyFill="1" applyBorder="1" applyAlignment="1" applyProtection="1">
      <alignment horizontal="center" vertical="center" wrapText="1"/>
      <protection/>
    </xf>
    <xf numFmtId="0" fontId="4" fillId="2" borderId="5" xfId="31" applyFont="1" applyFill="1" applyBorder="1" applyAlignment="1" applyProtection="1">
      <alignment horizontal="center" vertical="center"/>
      <protection/>
    </xf>
    <xf numFmtId="0" fontId="4" fillId="2" borderId="2" xfId="31" applyFont="1" applyFill="1" applyBorder="1" applyAlignment="1" applyProtection="1">
      <alignment horizontal="center" vertical="center"/>
      <protection/>
    </xf>
    <xf numFmtId="0" fontId="6" fillId="2" borderId="8" xfId="31" applyFont="1" applyFill="1" applyBorder="1" applyAlignment="1" applyProtection="1">
      <alignment horizontal="center" vertical="center" wrapText="1"/>
      <protection/>
    </xf>
    <xf numFmtId="0" fontId="6" fillId="2" borderId="15" xfId="31" applyFont="1" applyFill="1" applyBorder="1" applyAlignment="1" applyProtection="1">
      <alignment horizontal="center" vertical="center" wrapText="1"/>
      <protection/>
    </xf>
    <xf numFmtId="0" fontId="6" fillId="2" borderId="6" xfId="31" applyFont="1" applyFill="1" applyBorder="1" applyAlignment="1" applyProtection="1">
      <alignment horizontal="center" vertical="center" wrapText="1"/>
      <protection/>
    </xf>
    <xf numFmtId="0" fontId="6" fillId="2" borderId="7" xfId="31" applyFont="1" applyFill="1" applyBorder="1" applyAlignment="1" applyProtection="1">
      <alignment horizontal="center" vertical="center" wrapText="1"/>
      <protection/>
    </xf>
    <xf numFmtId="0" fontId="6" fillId="2" borderId="3" xfId="31" applyFont="1" applyFill="1" applyBorder="1" applyAlignment="1" applyProtection="1">
      <alignment horizontal="center" vertical="center" wrapText="1"/>
      <protection/>
    </xf>
    <xf numFmtId="0" fontId="4" fillId="2" borderId="4" xfId="3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195" fontId="2" fillId="2" borderId="2" xfId="21" applyFont="1" applyFill="1" applyBorder="1" applyAlignment="1" applyProtection="1">
      <alignment horizontal="center" vertical="center"/>
      <protection/>
    </xf>
    <xf numFmtId="195" fontId="11" fillId="0" borderId="0" xfId="21" applyFont="1" applyAlignment="1" applyProtection="1">
      <alignment horizontal="center"/>
      <protection/>
    </xf>
    <xf numFmtId="195" fontId="2" fillId="0" borderId="0" xfId="21" applyFont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0" borderId="0" xfId="36" applyFont="1" applyAlignment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195" fontId="11" fillId="0" borderId="0" xfId="19" applyFont="1" applyAlignment="1" applyProtection="1">
      <alignment horizontal="center"/>
      <protection/>
    </xf>
    <xf numFmtId="195" fontId="2" fillId="0" borderId="0" xfId="19" applyFont="1" applyAlignment="1" applyProtection="1">
      <alignment horizontal="center"/>
      <protection/>
    </xf>
    <xf numFmtId="195" fontId="2" fillId="2" borderId="1" xfId="19" applyFont="1" applyFill="1" applyBorder="1" applyAlignment="1" applyProtection="1">
      <alignment horizontal="center"/>
      <protection/>
    </xf>
    <xf numFmtId="195" fontId="2" fillId="2" borderId="1" xfId="19" applyFont="1" applyFill="1" applyBorder="1" applyAlignment="1" applyProtection="1">
      <alignment horizontal="center" vertical="center"/>
      <protection/>
    </xf>
    <xf numFmtId="195" fontId="2" fillId="2" borderId="12" xfId="19" applyFont="1" applyFill="1" applyBorder="1" applyAlignment="1" applyProtection="1">
      <alignment horizontal="center"/>
      <protection/>
    </xf>
    <xf numFmtId="195" fontId="2" fillId="2" borderId="14" xfId="19" applyFont="1" applyFill="1" applyBorder="1" applyAlignment="1" applyProtection="1">
      <alignment horizontal="center"/>
      <protection/>
    </xf>
    <xf numFmtId="195" fontId="2" fillId="2" borderId="13" xfId="19" applyFont="1" applyFill="1" applyBorder="1" applyAlignment="1" applyProtection="1">
      <alignment horizontal="center"/>
      <protection/>
    </xf>
    <xf numFmtId="195" fontId="2" fillId="2" borderId="4" xfId="21" applyFont="1" applyFill="1" applyBorder="1" applyAlignment="1" applyProtection="1">
      <alignment horizontal="center" vertical="center"/>
      <protection/>
    </xf>
    <xf numFmtId="0" fontId="6" fillId="2" borderId="13" xfId="31" applyFont="1" applyFill="1" applyBorder="1" applyAlignment="1" applyProtection="1">
      <alignment horizontal="center"/>
      <protection/>
    </xf>
    <xf numFmtId="0" fontId="6" fillId="2" borderId="12" xfId="31" applyFont="1" applyFill="1" applyBorder="1" applyAlignment="1" applyProtection="1">
      <alignment horizontal="center" vertical="center" wrapText="1"/>
      <protection/>
    </xf>
    <xf numFmtId="0" fontId="6" fillId="2" borderId="14" xfId="31" applyFont="1" applyFill="1" applyBorder="1" applyAlignment="1" applyProtection="1">
      <alignment horizontal="center" vertical="center" wrapText="1"/>
      <protection/>
    </xf>
    <xf numFmtId="0" fontId="6" fillId="2" borderId="13" xfId="31" applyFont="1" applyFill="1" applyBorder="1" applyAlignment="1" applyProtection="1">
      <alignment horizontal="center" vertical="center" wrapText="1"/>
      <protection/>
    </xf>
    <xf numFmtId="0" fontId="6" fillId="2" borderId="3" xfId="31" applyFont="1" applyFill="1" applyBorder="1" applyAlignment="1" applyProtection="1">
      <alignment horizontal="center" vertical="center"/>
      <protection/>
    </xf>
    <xf numFmtId="0" fontId="6" fillId="2" borderId="11" xfId="31" applyFont="1" applyFill="1" applyBorder="1" applyAlignment="1" applyProtection="1">
      <alignment horizontal="center" vertical="center"/>
      <protection/>
    </xf>
    <xf numFmtId="0" fontId="6" fillId="2" borderId="8" xfId="31" applyFont="1" applyFill="1" applyBorder="1" applyAlignment="1" applyProtection="1">
      <alignment horizontal="center" vertical="center"/>
      <protection/>
    </xf>
    <xf numFmtId="0" fontId="6" fillId="2" borderId="15" xfId="31" applyFont="1" applyFill="1" applyBorder="1" applyAlignment="1" applyProtection="1">
      <alignment horizontal="center" vertical="center"/>
      <protection/>
    </xf>
    <xf numFmtId="0" fontId="6" fillId="2" borderId="6" xfId="31" applyFont="1" applyFill="1" applyBorder="1" applyAlignment="1" applyProtection="1">
      <alignment horizontal="center" vertical="center"/>
      <protection/>
    </xf>
    <xf numFmtId="0" fontId="6" fillId="2" borderId="7" xfId="31" applyFont="1" applyFill="1" applyBorder="1" applyAlignment="1" applyProtection="1">
      <alignment horizontal="center" vertical="center"/>
      <protection/>
    </xf>
    <xf numFmtId="0" fontId="6" fillId="2" borderId="3" xfId="31" applyFont="1" applyFill="1" applyBorder="1" applyAlignment="1" applyProtection="1">
      <alignment horizontal="center"/>
      <protection/>
    </xf>
    <xf numFmtId="0" fontId="6" fillId="2" borderId="11" xfId="31" applyFont="1" applyFill="1" applyBorder="1" applyAlignment="1" applyProtection="1">
      <alignment horizontal="center"/>
      <protection/>
    </xf>
    <xf numFmtId="0" fontId="2" fillId="2" borderId="4" xfId="32" applyFont="1" applyFill="1" applyBorder="1" applyAlignment="1" applyProtection="1">
      <alignment horizontal="center" vertical="center" wrapText="1"/>
      <protection/>
    </xf>
    <xf numFmtId="0" fontId="2" fillId="2" borderId="5" xfId="32" applyFont="1" applyFill="1" applyBorder="1" applyAlignment="1" applyProtection="1">
      <alignment horizontal="center" vertical="center" wrapText="1"/>
      <protection/>
    </xf>
    <xf numFmtId="0" fontId="2" fillId="2" borderId="2" xfId="32" applyFont="1" applyFill="1" applyBorder="1" applyAlignment="1" applyProtection="1">
      <alignment horizontal="center" vertical="center" wrapText="1"/>
      <protection/>
    </xf>
    <xf numFmtId="0" fontId="4" fillId="2" borderId="4" xfId="32" applyFont="1" applyFill="1" applyBorder="1" applyAlignment="1" applyProtection="1">
      <alignment horizontal="center" vertical="center" wrapText="1"/>
      <protection/>
    </xf>
    <xf numFmtId="0" fontId="4" fillId="2" borderId="5" xfId="32" applyFont="1" applyFill="1" applyBorder="1" applyAlignment="1" applyProtection="1">
      <alignment horizontal="center" vertical="center" wrapText="1"/>
      <protection/>
    </xf>
    <xf numFmtId="0" fontId="4" fillId="2" borderId="2" xfId="32" applyFont="1" applyFill="1" applyBorder="1" applyAlignment="1" applyProtection="1">
      <alignment horizontal="center" vertical="center" wrapText="1"/>
      <protection/>
    </xf>
    <xf numFmtId="0" fontId="6" fillId="2" borderId="3" xfId="32" applyFont="1" applyFill="1" applyBorder="1" applyAlignment="1" applyProtection="1">
      <alignment horizontal="center"/>
      <protection/>
    </xf>
    <xf numFmtId="0" fontId="6" fillId="2" borderId="11" xfId="32" applyFont="1" applyFill="1" applyBorder="1" applyAlignment="1" applyProtection="1">
      <alignment horizontal="center"/>
      <protection/>
    </xf>
    <xf numFmtId="0" fontId="6" fillId="2" borderId="9" xfId="32" applyFont="1" applyFill="1" applyBorder="1" applyAlignment="1" applyProtection="1">
      <alignment horizontal="center"/>
      <protection/>
    </xf>
    <xf numFmtId="0" fontId="6" fillId="2" borderId="6" xfId="32" applyFont="1" applyFill="1" applyBorder="1" applyAlignment="1" applyProtection="1">
      <alignment horizontal="center"/>
      <protection/>
    </xf>
    <xf numFmtId="0" fontId="6" fillId="2" borderId="7" xfId="32" applyFont="1" applyFill="1" applyBorder="1" applyAlignment="1" applyProtection="1">
      <alignment horizontal="center"/>
      <protection/>
    </xf>
    <xf numFmtId="0" fontId="6" fillId="2" borderId="10" xfId="32" applyFont="1" applyFill="1" applyBorder="1" applyAlignment="1" applyProtection="1">
      <alignment horizontal="center"/>
      <protection/>
    </xf>
    <xf numFmtId="0" fontId="7" fillId="2" borderId="6" xfId="32" applyFont="1" applyFill="1" applyBorder="1" applyAlignment="1">
      <alignment horizontal="center"/>
      <protection/>
    </xf>
    <xf numFmtId="0" fontId="7" fillId="2" borderId="7" xfId="32" applyFont="1" applyFill="1" applyBorder="1" applyAlignment="1">
      <alignment horizontal="center"/>
      <protection/>
    </xf>
    <xf numFmtId="0" fontId="6" fillId="2" borderId="6" xfId="32" applyFont="1" applyFill="1" applyBorder="1" applyAlignment="1">
      <alignment horizontal="center"/>
      <protection/>
    </xf>
    <xf numFmtId="0" fontId="6" fillId="2" borderId="7" xfId="32" applyFont="1" applyFill="1" applyBorder="1" applyAlignment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195" fontId="2" fillId="2" borderId="12" xfId="33" applyFont="1" applyFill="1" applyBorder="1" applyAlignment="1" applyProtection="1">
      <alignment horizontal="center"/>
      <protection/>
    </xf>
    <xf numFmtId="195" fontId="2" fillId="2" borderId="13" xfId="33" applyFont="1" applyFill="1" applyBorder="1" applyAlignment="1" applyProtection="1">
      <alignment horizontal="center"/>
      <protection/>
    </xf>
    <xf numFmtId="195" fontId="2" fillId="0" borderId="0" xfId="22" applyFont="1" applyAlignment="1" applyProtection="1">
      <alignment horizontal="center"/>
      <protection/>
    </xf>
    <xf numFmtId="195" fontId="2" fillId="2" borderId="4" xfId="33" applyFont="1" applyFill="1" applyBorder="1" applyAlignment="1" applyProtection="1">
      <alignment horizontal="center" vertical="center"/>
      <protection/>
    </xf>
    <xf numFmtId="195" fontId="2" fillId="2" borderId="2" xfId="33" applyFont="1" applyFill="1" applyBorder="1" applyAlignment="1" applyProtection="1">
      <alignment horizontal="center" vertical="center"/>
      <protection/>
    </xf>
    <xf numFmtId="195" fontId="2" fillId="2" borderId="14" xfId="33" applyFont="1" applyFill="1" applyBorder="1" applyAlignment="1" applyProtection="1">
      <alignment horizontal="center"/>
      <protection/>
    </xf>
    <xf numFmtId="195" fontId="2" fillId="2" borderId="12" xfId="23" applyFont="1" applyFill="1" applyBorder="1" applyAlignment="1" applyProtection="1">
      <alignment horizontal="center"/>
      <protection/>
    </xf>
    <xf numFmtId="195" fontId="2" fillId="2" borderId="14" xfId="23" applyFont="1" applyFill="1" applyBorder="1" applyAlignment="1" applyProtection="1">
      <alignment horizontal="center"/>
      <protection/>
    </xf>
    <xf numFmtId="195" fontId="2" fillId="2" borderId="13" xfId="23" applyFont="1" applyFill="1" applyBorder="1" applyAlignment="1" applyProtection="1">
      <alignment horizontal="center"/>
      <protection/>
    </xf>
    <xf numFmtId="195" fontId="2" fillId="0" borderId="0" xfId="23" applyFont="1" applyAlignment="1" applyProtection="1">
      <alignment horizontal="center"/>
      <protection/>
    </xf>
    <xf numFmtId="195" fontId="2" fillId="2" borderId="12" xfId="23" applyFont="1" applyFill="1" applyBorder="1" applyAlignment="1">
      <alignment horizontal="center"/>
      <protection/>
    </xf>
    <xf numFmtId="195" fontId="2" fillId="2" borderId="14" xfId="23" applyFont="1" applyFill="1" applyBorder="1" applyAlignment="1">
      <alignment horizontal="center"/>
      <protection/>
    </xf>
    <xf numFmtId="195" fontId="2" fillId="2" borderId="13" xfId="23" applyFont="1" applyFill="1" applyBorder="1" applyAlignment="1">
      <alignment horizontal="center"/>
      <protection/>
    </xf>
    <xf numFmtId="195" fontId="2" fillId="2" borderId="4" xfId="23" applyFont="1" applyFill="1" applyBorder="1" applyAlignment="1" applyProtection="1">
      <alignment horizontal="center"/>
      <protection/>
    </xf>
    <xf numFmtId="195" fontId="2" fillId="2" borderId="5" xfId="23" applyFont="1" applyFill="1" applyBorder="1" applyAlignment="1" applyProtection="1">
      <alignment horizontal="center"/>
      <protection/>
    </xf>
    <xf numFmtId="195" fontId="2" fillId="2" borderId="2" xfId="23" applyFont="1" applyFill="1" applyBorder="1" applyAlignment="1" applyProtection="1">
      <alignment horizontal="center"/>
      <protection/>
    </xf>
    <xf numFmtId="195" fontId="2" fillId="0" borderId="0" xfId="24" applyFont="1" applyAlignment="1" applyProtection="1">
      <alignment horizontal="center"/>
      <protection/>
    </xf>
    <xf numFmtId="0" fontId="2" fillId="2" borderId="4" xfId="34" applyFont="1" applyFill="1" applyBorder="1" applyAlignment="1" applyProtection="1">
      <alignment horizontal="center" vertical="center"/>
      <protection/>
    </xf>
    <xf numFmtId="0" fontId="2" fillId="2" borderId="5" xfId="34" applyFont="1" applyFill="1" applyBorder="1" applyAlignment="1" applyProtection="1">
      <alignment horizontal="center" vertical="center"/>
      <protection/>
    </xf>
    <xf numFmtId="0" fontId="2" fillId="2" borderId="2" xfId="34" applyFont="1" applyFill="1" applyBorder="1" applyAlignment="1" applyProtection="1">
      <alignment horizontal="center" vertical="center"/>
      <protection/>
    </xf>
    <xf numFmtId="0" fontId="2" fillId="2" borderId="3" xfId="34" applyFont="1" applyFill="1" applyBorder="1" applyAlignment="1" applyProtection="1">
      <alignment horizontal="center" wrapText="1"/>
      <protection/>
    </xf>
    <xf numFmtId="0" fontId="2" fillId="2" borderId="9" xfId="34" applyFont="1" applyFill="1" applyBorder="1" applyAlignment="1" applyProtection="1">
      <alignment horizontal="center" wrapText="1"/>
      <protection/>
    </xf>
    <xf numFmtId="0" fontId="2" fillId="2" borderId="11" xfId="34" applyFont="1" applyFill="1" applyBorder="1" applyAlignment="1" applyProtection="1">
      <alignment horizontal="center" wrapText="1"/>
      <protection/>
    </xf>
    <xf numFmtId="0" fontId="2" fillId="2" borderId="6" xfId="34" applyFont="1" applyFill="1" applyBorder="1" applyAlignment="1" applyProtection="1">
      <alignment horizontal="center" wrapText="1"/>
      <protection/>
    </xf>
    <xf numFmtId="0" fontId="2" fillId="2" borderId="10" xfId="34" applyFont="1" applyFill="1" applyBorder="1" applyAlignment="1" applyProtection="1">
      <alignment horizontal="center" wrapText="1"/>
      <protection/>
    </xf>
    <xf numFmtId="0" fontId="2" fillId="2" borderId="7" xfId="34" applyFont="1" applyFill="1" applyBorder="1" applyAlignment="1" applyProtection="1">
      <alignment horizontal="center" wrapText="1"/>
      <protection/>
    </xf>
    <xf numFmtId="0" fontId="2" fillId="2" borderId="12" xfId="34" applyFont="1" applyFill="1" applyBorder="1" applyAlignment="1" applyProtection="1">
      <alignment horizontal="center"/>
      <protection/>
    </xf>
    <xf numFmtId="0" fontId="2" fillId="2" borderId="14" xfId="34" applyFont="1" applyFill="1" applyBorder="1" applyAlignment="1" applyProtection="1">
      <alignment horizontal="center"/>
      <protection/>
    </xf>
    <xf numFmtId="0" fontId="2" fillId="2" borderId="13" xfId="34" applyFont="1" applyFill="1" applyBorder="1" applyAlignment="1" applyProtection="1">
      <alignment horizontal="center"/>
      <protection/>
    </xf>
    <xf numFmtId="0" fontId="2" fillId="2" borderId="12" xfId="34" applyFont="1" applyFill="1" applyBorder="1" applyAlignment="1">
      <alignment horizontal="center"/>
      <protection/>
    </xf>
    <xf numFmtId="0" fontId="2" fillId="2" borderId="14" xfId="34" applyFont="1" applyFill="1" applyBorder="1" applyAlignment="1">
      <alignment horizontal="center"/>
      <protection/>
    </xf>
    <xf numFmtId="0" fontId="2" fillId="2" borderId="13" xfId="34" applyFont="1" applyFill="1" applyBorder="1" applyAlignment="1">
      <alignment horizontal="center"/>
      <protection/>
    </xf>
    <xf numFmtId="0" fontId="2" fillId="2" borderId="4" xfId="35" applyFont="1" applyFill="1" applyBorder="1" applyAlignment="1" applyProtection="1">
      <alignment horizontal="center" vertical="center"/>
      <protection/>
    </xf>
    <xf numFmtId="0" fontId="2" fillId="2" borderId="5" xfId="35" applyFont="1" applyFill="1" applyBorder="1" applyAlignment="1" applyProtection="1">
      <alignment horizontal="center" vertical="center"/>
      <protection/>
    </xf>
    <xf numFmtId="0" fontId="2" fillId="2" borderId="2" xfId="35" applyFont="1" applyFill="1" applyBorder="1" applyAlignment="1" applyProtection="1">
      <alignment horizontal="center" vertical="center"/>
      <protection/>
    </xf>
    <xf numFmtId="0" fontId="4" fillId="2" borderId="3" xfId="35" applyFont="1" applyFill="1" applyBorder="1" applyAlignment="1">
      <alignment horizontal="center" vertical="center"/>
      <protection/>
    </xf>
    <xf numFmtId="0" fontId="4" fillId="2" borderId="11" xfId="35" applyFont="1" applyFill="1" applyBorder="1" applyAlignment="1">
      <alignment horizontal="center" vertical="center"/>
      <protection/>
    </xf>
    <xf numFmtId="0" fontId="4" fillId="2" borderId="6" xfId="35" applyFont="1" applyFill="1" applyBorder="1" applyAlignment="1">
      <alignment horizontal="center" vertical="center"/>
      <protection/>
    </xf>
    <xf numFmtId="0" fontId="4" fillId="2" borderId="7" xfId="35" applyFont="1" applyFill="1" applyBorder="1" applyAlignment="1">
      <alignment horizontal="center" vertical="center"/>
      <protection/>
    </xf>
    <xf numFmtId="0" fontId="4" fillId="2" borderId="9" xfId="35" applyFont="1" applyFill="1" applyBorder="1" applyAlignment="1">
      <alignment horizontal="center" vertical="center"/>
      <protection/>
    </xf>
    <xf numFmtId="0" fontId="4" fillId="2" borderId="10" xfId="35" applyFont="1" applyFill="1" applyBorder="1" applyAlignment="1">
      <alignment horizontal="center" vertical="center"/>
      <protection/>
    </xf>
    <xf numFmtId="0" fontId="4" fillId="2" borderId="14" xfId="35" applyFont="1" applyFill="1" applyBorder="1" applyAlignment="1" applyProtection="1">
      <alignment horizontal="center"/>
      <protection/>
    </xf>
    <xf numFmtId="0" fontId="4" fillId="2" borderId="13" xfId="35" applyFont="1" applyFill="1" applyBorder="1" applyAlignment="1" applyProtection="1">
      <alignment horizontal="center"/>
      <protection/>
    </xf>
    <xf numFmtId="0" fontId="4" fillId="2" borderId="9" xfId="35" applyFont="1" applyFill="1" applyBorder="1" applyAlignment="1" applyProtection="1">
      <alignment horizontal="center"/>
      <protection/>
    </xf>
    <xf numFmtId="0" fontId="4" fillId="2" borderId="11" xfId="35" applyFont="1" applyFill="1" applyBorder="1" applyAlignment="1" applyProtection="1">
      <alignment horizontal="center"/>
      <protection/>
    </xf>
    <xf numFmtId="0" fontId="4" fillId="2" borderId="10" xfId="35" applyFont="1" applyFill="1" applyBorder="1" applyAlignment="1" applyProtection="1">
      <alignment horizontal="center"/>
      <protection/>
    </xf>
    <xf numFmtId="0" fontId="4" fillId="2" borderId="7" xfId="35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95" fontId="2" fillId="2" borderId="4" xfId="25" applyFont="1" applyFill="1" applyBorder="1" applyAlignment="1" applyProtection="1">
      <alignment horizontal="center"/>
      <protection/>
    </xf>
    <xf numFmtId="195" fontId="2" fillId="2" borderId="2" xfId="25" applyFont="1" applyFill="1" applyBorder="1" applyAlignment="1" applyProtection="1">
      <alignment horizontal="center"/>
      <protection/>
    </xf>
    <xf numFmtId="195" fontId="2" fillId="0" borderId="0" xfId="25" applyFont="1" applyAlignment="1" applyProtection="1">
      <alignment horizontal="center"/>
      <protection/>
    </xf>
    <xf numFmtId="195" fontId="2" fillId="0" borderId="0" xfId="26" applyFont="1" applyAlignment="1" applyProtection="1">
      <alignment horizontal="center"/>
      <protection/>
    </xf>
    <xf numFmtId="195" fontId="2" fillId="2" borderId="4" xfId="26" applyFont="1" applyFill="1" applyBorder="1" applyAlignment="1" applyProtection="1">
      <alignment horizontal="center" vertical="center"/>
      <protection/>
    </xf>
    <xf numFmtId="195" fontId="2" fillId="2" borderId="8" xfId="26" applyFont="1" applyFill="1" applyBorder="1" applyAlignment="1" applyProtection="1">
      <alignment horizontal="center" vertical="center"/>
      <protection/>
    </xf>
    <xf numFmtId="195" fontId="2" fillId="2" borderId="6" xfId="26" applyFont="1" applyFill="1" applyBorder="1" applyAlignment="1" applyProtection="1">
      <alignment horizontal="center" vertical="center"/>
      <protection/>
    </xf>
    <xf numFmtId="195" fontId="4" fillId="2" borderId="12" xfId="26" applyFont="1" applyFill="1" applyBorder="1" applyAlignment="1" applyProtection="1">
      <alignment horizontal="center"/>
      <protection/>
    </xf>
    <xf numFmtId="195" fontId="4" fillId="2" borderId="14" xfId="26" applyFont="1" applyFill="1" applyBorder="1" applyAlignment="1" applyProtection="1">
      <alignment horizontal="center"/>
      <protection/>
    </xf>
    <xf numFmtId="195" fontId="4" fillId="2" borderId="11" xfId="26" applyFont="1" applyFill="1" applyBorder="1" applyAlignment="1" applyProtection="1">
      <alignment horizontal="center"/>
      <protection/>
    </xf>
    <xf numFmtId="195" fontId="4" fillId="2" borderId="3" xfId="26" applyFont="1" applyFill="1" applyBorder="1" applyAlignment="1" applyProtection="1">
      <alignment horizontal="center"/>
      <protection/>
    </xf>
    <xf numFmtId="195" fontId="4" fillId="2" borderId="9" xfId="26" applyFont="1" applyFill="1" applyBorder="1" applyAlignment="1" applyProtection="1">
      <alignment horizontal="center"/>
      <protection/>
    </xf>
    <xf numFmtId="195" fontId="4" fillId="2" borderId="13" xfId="26" applyFont="1" applyFill="1" applyBorder="1" applyAlignment="1" applyProtection="1">
      <alignment horizontal="center"/>
      <protection/>
    </xf>
    <xf numFmtId="195" fontId="2" fillId="2" borderId="12" xfId="27" applyFont="1" applyFill="1" applyBorder="1" applyAlignment="1" applyProtection="1">
      <alignment horizontal="center"/>
      <protection/>
    </xf>
    <xf numFmtId="195" fontId="2" fillId="2" borderId="14" xfId="27" applyFont="1" applyFill="1" applyBorder="1" applyAlignment="1" applyProtection="1">
      <alignment horizontal="center"/>
      <protection/>
    </xf>
    <xf numFmtId="195" fontId="2" fillId="2" borderId="9" xfId="27" applyFont="1" applyFill="1" applyBorder="1" applyAlignment="1" applyProtection="1">
      <alignment horizontal="center"/>
      <protection/>
    </xf>
    <xf numFmtId="195" fontId="2" fillId="2" borderId="13" xfId="27" applyFont="1" applyFill="1" applyBorder="1" applyAlignment="1" applyProtection="1">
      <alignment horizontal="center"/>
      <protection/>
    </xf>
    <xf numFmtId="195" fontId="2" fillId="0" borderId="0" xfId="27" applyFont="1" applyAlignment="1" applyProtection="1">
      <alignment horizontal="center"/>
      <protection/>
    </xf>
    <xf numFmtId="0" fontId="9" fillId="2" borderId="12" xfId="0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 applyProtection="1">
      <alignment horizontal="center"/>
      <protection/>
    </xf>
    <xf numFmtId="0" fontId="9" fillId="2" borderId="1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85" fontId="9" fillId="2" borderId="12" xfId="17" applyFont="1" applyFill="1" applyBorder="1" applyAlignment="1" applyProtection="1">
      <alignment horizontal="center"/>
      <protection/>
    </xf>
    <xf numFmtId="185" fontId="9" fillId="2" borderId="14" xfId="17" applyFont="1" applyFill="1" applyBorder="1" applyAlignment="1" applyProtection="1">
      <alignment horizontal="center"/>
      <protection/>
    </xf>
    <xf numFmtId="185" fontId="9" fillId="2" borderId="13" xfId="17" applyFont="1" applyFill="1" applyBorder="1" applyAlignment="1" applyProtection="1">
      <alignment horizontal="center"/>
      <protection/>
    </xf>
    <xf numFmtId="195" fontId="2" fillId="2" borderId="3" xfId="28" applyFont="1" applyFill="1" applyBorder="1" applyAlignment="1" applyProtection="1">
      <alignment horizontal="center"/>
      <protection/>
    </xf>
    <xf numFmtId="195" fontId="2" fillId="2" borderId="2" xfId="28" applyFont="1" applyFill="1" applyBorder="1" applyAlignment="1" applyProtection="1">
      <alignment horizontal="center"/>
      <protection/>
    </xf>
    <xf numFmtId="195" fontId="2" fillId="0" borderId="0" xfId="28" applyFont="1" applyAlignment="1" applyProtection="1">
      <alignment horizontal="center"/>
      <protection/>
    </xf>
    <xf numFmtId="195" fontId="2" fillId="2" borderId="12" xfId="28" applyFont="1" applyFill="1" applyBorder="1" applyAlignment="1" applyProtection="1">
      <alignment horizontal="left"/>
      <protection/>
    </xf>
    <xf numFmtId="195" fontId="2" fillId="2" borderId="14" xfId="28" applyFont="1" applyFill="1" applyBorder="1" applyAlignment="1" applyProtection="1">
      <alignment horizontal="left"/>
      <protection/>
    </xf>
    <xf numFmtId="195" fontId="2" fillId="2" borderId="13" xfId="28" applyFont="1" applyFill="1" applyBorder="1" applyAlignment="1" applyProtection="1">
      <alignment horizontal="left"/>
      <protection/>
    </xf>
    <xf numFmtId="195" fontId="2" fillId="2" borderId="12" xfId="28" applyFont="1" applyFill="1" applyBorder="1" applyAlignment="1" applyProtection="1">
      <alignment horizontal="center"/>
      <protection/>
    </xf>
    <xf numFmtId="195" fontId="2" fillId="2" borderId="14" xfId="28" applyFont="1" applyFill="1" applyBorder="1" applyAlignment="1" applyProtection="1">
      <alignment horizontal="center"/>
      <protection/>
    </xf>
    <xf numFmtId="195" fontId="2" fillId="2" borderId="13" xfId="28" applyFont="1" applyFill="1" applyBorder="1" applyAlignment="1" applyProtection="1">
      <alignment horizontal="center"/>
      <protection/>
    </xf>
    <xf numFmtId="195" fontId="2" fillId="2" borderId="4" xfId="29" applyFont="1" applyFill="1" applyBorder="1" applyAlignment="1" applyProtection="1">
      <alignment horizontal="center"/>
      <protection/>
    </xf>
    <xf numFmtId="195" fontId="2" fillId="2" borderId="2" xfId="29" applyFont="1" applyFill="1" applyBorder="1" applyAlignment="1" applyProtection="1">
      <alignment horizontal="center"/>
      <protection/>
    </xf>
    <xf numFmtId="195" fontId="2" fillId="0" borderId="0" xfId="29" applyFont="1" applyAlignment="1" applyProtection="1">
      <alignment horizontal="center"/>
      <protection/>
    </xf>
    <xf numFmtId="0" fontId="2" fillId="2" borderId="14" xfId="0" applyFont="1" applyFill="1" applyBorder="1" applyAlignment="1">
      <alignment horizontal="center"/>
    </xf>
    <xf numFmtId="195" fontId="2" fillId="2" borderId="12" xfId="30" applyFont="1" applyFill="1" applyBorder="1" applyAlignment="1" applyProtection="1">
      <alignment horizontal="center"/>
      <protection/>
    </xf>
    <xf numFmtId="195" fontId="2" fillId="2" borderId="14" xfId="30" applyFont="1" applyFill="1" applyBorder="1" applyAlignment="1" applyProtection="1">
      <alignment horizontal="center"/>
      <protection/>
    </xf>
    <xf numFmtId="195" fontId="2" fillId="2" borderId="13" xfId="30" applyFont="1" applyFill="1" applyBorder="1" applyAlignment="1" applyProtection="1">
      <alignment horizontal="center"/>
      <protection/>
    </xf>
    <xf numFmtId="195" fontId="2" fillId="0" borderId="0" xfId="30" applyFont="1" applyAlignment="1" applyProtection="1">
      <alignment horizontal="center"/>
      <protection/>
    </xf>
    <xf numFmtId="195" fontId="2" fillId="2" borderId="4" xfId="30" applyFont="1" applyFill="1" applyBorder="1" applyAlignment="1" applyProtection="1">
      <alignment horizontal="center"/>
      <protection/>
    </xf>
    <xf numFmtId="195" fontId="2" fillId="2" borderId="2" xfId="30" applyFont="1" applyFill="1" applyBorder="1" applyAlignment="1" applyProtection="1">
      <alignment horizontal="center"/>
      <protection/>
    </xf>
    <xf numFmtId="195" fontId="2" fillId="2" borderId="4" xfId="30" applyFont="1" applyFill="1" applyBorder="1" applyAlignment="1" applyProtection="1">
      <alignment horizontal="left"/>
      <protection/>
    </xf>
    <xf numFmtId="195" fontId="2" fillId="2" borderId="2" xfId="30" applyFont="1" applyFill="1" applyBorder="1" applyAlignment="1" applyProtection="1">
      <alignment horizontal="left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Normal_CUAD03" xfId="19"/>
    <cellStyle name="Normal_CUAD03a" xfId="20"/>
    <cellStyle name="Normal_CUAD04" xfId="21"/>
    <cellStyle name="Normal_CUAD17" xfId="22"/>
    <cellStyle name="Normal_CUAD18" xfId="23"/>
    <cellStyle name="Normal_CUAD18A" xfId="24"/>
    <cellStyle name="Normal_CUAD25" xfId="25"/>
    <cellStyle name="Normal_CUAD26" xfId="26"/>
    <cellStyle name="Normal_CUAD27" xfId="27"/>
    <cellStyle name="Normal_CUAD29" xfId="28"/>
    <cellStyle name="Normal_CUAD30" xfId="29"/>
    <cellStyle name="Normal_cuad32a" xfId="30"/>
    <cellStyle name="Normal_Cuadro09" xfId="31"/>
    <cellStyle name="Normal_Cuadro10" xfId="32"/>
    <cellStyle name="Normal_Cuadro17-2" xfId="33"/>
    <cellStyle name="Normal_Cuadro19" xfId="34"/>
    <cellStyle name="Normal_Cuadro20" xfId="35"/>
    <cellStyle name="Normal_indice Manual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workbookViewId="0" topLeftCell="A1">
      <selection activeCell="B3" sqref="B3"/>
    </sheetView>
  </sheetViews>
  <sheetFormatPr defaultColWidth="11.00390625" defaultRowHeight="12.75"/>
  <cols>
    <col min="1" max="1" width="17.50390625" style="245" customWidth="1"/>
    <col min="2" max="2" width="91.75390625" style="246" customWidth="1"/>
    <col min="3" max="3" width="4.875" style="245" customWidth="1"/>
    <col min="4" max="16384" width="10.00390625" style="245" customWidth="1"/>
  </cols>
  <sheetData>
    <row r="1" spans="1:3" ht="12.75">
      <c r="A1" s="377" t="s">
        <v>934</v>
      </c>
      <c r="B1" s="377"/>
      <c r="C1" s="377"/>
    </row>
    <row r="2" spans="1:3" ht="19.5" customHeight="1">
      <c r="A2" s="377" t="s">
        <v>935</v>
      </c>
      <c r="B2" s="377"/>
      <c r="C2" s="377"/>
    </row>
    <row r="3" ht="19.5" customHeight="1"/>
    <row r="4" spans="1:3" s="247" customFormat="1" ht="25.5">
      <c r="A4" s="250" t="s">
        <v>898</v>
      </c>
      <c r="B4" s="248" t="s">
        <v>869</v>
      </c>
      <c r="C4" s="247">
        <v>4</v>
      </c>
    </row>
    <row r="5" spans="1:3" s="247" customFormat="1" ht="25.5">
      <c r="A5" s="250" t="s">
        <v>899</v>
      </c>
      <c r="B5" s="248" t="s">
        <v>870</v>
      </c>
      <c r="C5" s="247">
        <v>5</v>
      </c>
    </row>
    <row r="6" spans="1:3" s="247" customFormat="1" ht="12.75">
      <c r="A6" s="250" t="s">
        <v>900</v>
      </c>
      <c r="B6" s="248" t="s">
        <v>871</v>
      </c>
      <c r="C6" s="247">
        <v>6</v>
      </c>
    </row>
    <row r="7" spans="1:3" s="247" customFormat="1" ht="12.75">
      <c r="A7" s="250" t="s">
        <v>901</v>
      </c>
      <c r="B7" s="248" t="s">
        <v>871</v>
      </c>
      <c r="C7" s="247">
        <v>7</v>
      </c>
    </row>
    <row r="8" spans="1:3" s="247" customFormat="1" ht="25.5">
      <c r="A8" s="250" t="s">
        <v>902</v>
      </c>
      <c r="B8" s="248" t="s">
        <v>872</v>
      </c>
      <c r="C8" s="247">
        <v>8</v>
      </c>
    </row>
    <row r="9" spans="1:3" s="247" customFormat="1" ht="25.5">
      <c r="A9" s="250" t="s">
        <v>903</v>
      </c>
      <c r="B9" s="248" t="s">
        <v>872</v>
      </c>
      <c r="C9" s="247">
        <v>9</v>
      </c>
    </row>
    <row r="10" spans="1:3" s="247" customFormat="1" ht="12.75">
      <c r="A10" s="250" t="s">
        <v>904</v>
      </c>
      <c r="B10" s="248" t="s">
        <v>150</v>
      </c>
      <c r="C10" s="247">
        <v>10</v>
      </c>
    </row>
    <row r="11" spans="1:3" s="247" customFormat="1" ht="25.5">
      <c r="A11" s="250" t="s">
        <v>905</v>
      </c>
      <c r="B11" s="248" t="s">
        <v>873</v>
      </c>
      <c r="C11" s="247">
        <v>11</v>
      </c>
    </row>
    <row r="12" spans="1:3" s="247" customFormat="1" ht="25.5">
      <c r="A12" s="250" t="s">
        <v>906</v>
      </c>
      <c r="B12" s="248" t="s">
        <v>873</v>
      </c>
      <c r="C12" s="247">
        <v>12</v>
      </c>
    </row>
    <row r="13" spans="1:3" s="247" customFormat="1" ht="25.5">
      <c r="A13" s="250" t="s">
        <v>907</v>
      </c>
      <c r="B13" s="248" t="s">
        <v>874</v>
      </c>
      <c r="C13" s="247">
        <v>13</v>
      </c>
    </row>
    <row r="14" spans="1:3" s="247" customFormat="1" ht="25.5">
      <c r="A14" s="250" t="s">
        <v>908</v>
      </c>
      <c r="B14" s="248" t="s">
        <v>875</v>
      </c>
      <c r="C14" s="247">
        <v>14</v>
      </c>
    </row>
    <row r="15" spans="1:3" s="247" customFormat="1" ht="25.5">
      <c r="A15" s="250" t="s">
        <v>909</v>
      </c>
      <c r="B15" s="248" t="s">
        <v>876</v>
      </c>
      <c r="C15" s="247">
        <v>15</v>
      </c>
    </row>
    <row r="16" spans="1:3" s="247" customFormat="1" ht="25.5">
      <c r="A16" s="250" t="s">
        <v>910</v>
      </c>
      <c r="B16" s="248" t="s">
        <v>877</v>
      </c>
      <c r="C16" s="247">
        <v>16</v>
      </c>
    </row>
    <row r="17" spans="1:3" s="247" customFormat="1" ht="38.25">
      <c r="A17" s="250" t="s">
        <v>911</v>
      </c>
      <c r="B17" s="248" t="s">
        <v>878</v>
      </c>
      <c r="C17" s="247">
        <v>17</v>
      </c>
    </row>
    <row r="18" spans="1:3" s="247" customFormat="1" ht="25.5">
      <c r="A18" s="250" t="s">
        <v>913</v>
      </c>
      <c r="B18" s="248" t="s">
        <v>879</v>
      </c>
      <c r="C18" s="247">
        <v>18</v>
      </c>
    </row>
    <row r="19" spans="1:3" s="247" customFormat="1" ht="25.5">
      <c r="A19" s="250" t="s">
        <v>914</v>
      </c>
      <c r="B19" s="248" t="s">
        <v>880</v>
      </c>
      <c r="C19" s="247">
        <v>19</v>
      </c>
    </row>
    <row r="20" spans="1:3" s="247" customFormat="1" ht="25.5">
      <c r="A20" s="250" t="s">
        <v>915</v>
      </c>
      <c r="B20" s="248" t="s">
        <v>881</v>
      </c>
      <c r="C20" s="247">
        <v>20</v>
      </c>
    </row>
    <row r="21" spans="1:3" s="247" customFormat="1" ht="25.5">
      <c r="A21" s="250" t="s">
        <v>916</v>
      </c>
      <c r="B21" s="248" t="s">
        <v>882</v>
      </c>
      <c r="C21" s="247">
        <v>21</v>
      </c>
    </row>
    <row r="22" spans="1:3" s="247" customFormat="1" ht="25.5">
      <c r="A22" s="250" t="s">
        <v>917</v>
      </c>
      <c r="B22" s="248" t="s">
        <v>883</v>
      </c>
      <c r="C22" s="247">
        <v>22</v>
      </c>
    </row>
    <row r="23" spans="1:3" s="247" customFormat="1" ht="12.75">
      <c r="A23" s="250" t="s">
        <v>918</v>
      </c>
      <c r="B23" s="248" t="s">
        <v>330</v>
      </c>
      <c r="C23" s="247">
        <v>23</v>
      </c>
    </row>
    <row r="24" spans="1:3" s="247" customFormat="1" ht="25.5">
      <c r="A24" s="250" t="s">
        <v>912</v>
      </c>
      <c r="B24" s="248" t="s">
        <v>884</v>
      </c>
      <c r="C24" s="247">
        <v>24</v>
      </c>
    </row>
    <row r="25" spans="1:3" s="247" customFormat="1" ht="25.5">
      <c r="A25" s="250" t="s">
        <v>919</v>
      </c>
      <c r="B25" s="248" t="s">
        <v>884</v>
      </c>
      <c r="C25" s="247">
        <v>25</v>
      </c>
    </row>
    <row r="26" spans="1:3" s="247" customFormat="1" ht="25.5">
      <c r="A26" s="250" t="s">
        <v>920</v>
      </c>
      <c r="B26" s="248" t="s">
        <v>885</v>
      </c>
      <c r="C26" s="247">
        <v>26</v>
      </c>
    </row>
    <row r="27" spans="1:3" s="247" customFormat="1" ht="25.5">
      <c r="A27" s="250" t="s">
        <v>921</v>
      </c>
      <c r="B27" s="248" t="s">
        <v>886</v>
      </c>
      <c r="C27" s="247">
        <v>27</v>
      </c>
    </row>
    <row r="28" spans="1:3" s="247" customFormat="1" ht="25.5">
      <c r="A28" s="250" t="s">
        <v>922</v>
      </c>
      <c r="B28" s="248" t="s">
        <v>887</v>
      </c>
      <c r="C28" s="247">
        <v>28</v>
      </c>
    </row>
    <row r="29" spans="1:3" s="247" customFormat="1" ht="12.75">
      <c r="A29" s="250" t="s">
        <v>923</v>
      </c>
      <c r="B29" s="248" t="s">
        <v>888</v>
      </c>
      <c r="C29" s="247">
        <v>29</v>
      </c>
    </row>
    <row r="30" spans="1:3" s="247" customFormat="1" ht="25.5">
      <c r="A30" s="250" t="s">
        <v>924</v>
      </c>
      <c r="B30" s="248" t="s">
        <v>889</v>
      </c>
      <c r="C30" s="247">
        <v>30</v>
      </c>
    </row>
    <row r="31" spans="1:3" s="247" customFormat="1" ht="25.5">
      <c r="A31" s="250" t="s">
        <v>925</v>
      </c>
      <c r="B31" s="248" t="s">
        <v>890</v>
      </c>
      <c r="C31" s="247">
        <v>31</v>
      </c>
    </row>
    <row r="32" spans="1:3" s="247" customFormat="1" ht="12.75">
      <c r="A32" s="250" t="s">
        <v>926</v>
      </c>
      <c r="B32" s="248" t="s">
        <v>891</v>
      </c>
      <c r="C32" s="247">
        <v>32</v>
      </c>
    </row>
    <row r="33" spans="1:3" s="247" customFormat="1" ht="25.5">
      <c r="A33" s="250" t="s">
        <v>927</v>
      </c>
      <c r="B33" s="248" t="s">
        <v>892</v>
      </c>
      <c r="C33" s="247">
        <v>33</v>
      </c>
    </row>
    <row r="34" spans="1:3" s="247" customFormat="1" ht="25.5">
      <c r="A34" s="250" t="s">
        <v>928</v>
      </c>
      <c r="B34" s="248" t="s">
        <v>893</v>
      </c>
      <c r="C34" s="247">
        <v>34</v>
      </c>
    </row>
    <row r="35" spans="1:3" s="247" customFormat="1" ht="12.75">
      <c r="A35" s="250" t="s">
        <v>929</v>
      </c>
      <c r="B35" s="248" t="s">
        <v>506</v>
      </c>
      <c r="C35" s="247">
        <v>35</v>
      </c>
    </row>
    <row r="36" spans="1:3" s="247" customFormat="1" ht="25.5">
      <c r="A36" s="250" t="s">
        <v>930</v>
      </c>
      <c r="B36" s="248" t="s">
        <v>894</v>
      </c>
      <c r="C36" s="247">
        <v>36</v>
      </c>
    </row>
    <row r="37" spans="1:3" s="247" customFormat="1" ht="25.5">
      <c r="A37" s="250" t="s">
        <v>931</v>
      </c>
      <c r="B37" s="248" t="s">
        <v>895</v>
      </c>
      <c r="C37" s="247">
        <v>37</v>
      </c>
    </row>
    <row r="38" spans="1:3" s="247" customFormat="1" ht="25.5">
      <c r="A38" s="250" t="s">
        <v>932</v>
      </c>
      <c r="B38" s="248" t="s">
        <v>896</v>
      </c>
      <c r="C38" s="247">
        <v>38</v>
      </c>
    </row>
    <row r="39" spans="1:3" s="247" customFormat="1" ht="25.5">
      <c r="A39" s="250" t="s">
        <v>933</v>
      </c>
      <c r="B39" s="248" t="s">
        <v>897</v>
      </c>
      <c r="C39" s="247">
        <v>39</v>
      </c>
    </row>
    <row r="40" spans="1:2" s="247" customFormat="1" ht="12.75">
      <c r="A40" s="250"/>
      <c r="B40" s="248"/>
    </row>
    <row r="41" spans="1:2" s="247" customFormat="1" ht="12.75">
      <c r="A41" s="250"/>
      <c r="B41" s="248"/>
    </row>
    <row r="42" spans="1:2" s="247" customFormat="1" ht="12.75">
      <c r="A42" s="250"/>
      <c r="B42" s="248"/>
    </row>
    <row r="43" spans="1:2" s="247" customFormat="1" ht="12.75">
      <c r="A43" s="250"/>
      <c r="B43" s="248"/>
    </row>
    <row r="44" spans="1:2" s="247" customFormat="1" ht="12.75">
      <c r="A44" s="250"/>
      <c r="B44" s="248"/>
    </row>
    <row r="45" spans="1:2" s="247" customFormat="1" ht="12.75">
      <c r="A45" s="250"/>
      <c r="B45" s="248"/>
    </row>
    <row r="46" spans="1:11" s="247" customFormat="1" ht="12.75">
      <c r="A46" s="250"/>
      <c r="B46" s="248"/>
      <c r="C46" s="248"/>
      <c r="D46" s="248"/>
      <c r="E46" s="248"/>
      <c r="F46" s="248"/>
      <c r="G46" s="248"/>
      <c r="H46" s="248"/>
      <c r="I46" s="248"/>
      <c r="J46" s="248"/>
      <c r="K46" s="248"/>
    </row>
    <row r="47" spans="2:5" s="247" customFormat="1" ht="12.75">
      <c r="B47" s="248"/>
      <c r="C47" s="248"/>
      <c r="D47" s="248"/>
      <c r="E47" s="248"/>
    </row>
    <row r="48" s="247" customFormat="1" ht="12.75">
      <c r="B48" s="249"/>
    </row>
    <row r="49" s="247" customFormat="1" ht="12.75">
      <c r="B49" s="249"/>
    </row>
    <row r="50" s="247" customFormat="1" ht="12.75">
      <c r="B50" s="249"/>
    </row>
    <row r="51" s="247" customFormat="1" ht="12.75">
      <c r="B51" s="249"/>
    </row>
    <row r="52" s="247" customFormat="1" ht="12.75">
      <c r="B52" s="249"/>
    </row>
    <row r="53" s="247" customFormat="1" ht="12.75">
      <c r="B53" s="249"/>
    </row>
    <row r="54" s="247" customFormat="1" ht="12.75">
      <c r="B54" s="249"/>
    </row>
    <row r="55" s="247" customFormat="1" ht="12.75">
      <c r="B55" s="249"/>
    </row>
    <row r="56" s="247" customFormat="1" ht="12.75">
      <c r="B56" s="249"/>
    </row>
    <row r="57" s="247" customFormat="1" ht="12.75">
      <c r="B57" s="249"/>
    </row>
    <row r="58" s="247" customFormat="1" ht="12.75">
      <c r="B58" s="249"/>
    </row>
    <row r="59" s="247" customFormat="1" ht="12.75">
      <c r="B59" s="249"/>
    </row>
    <row r="60" s="247" customFormat="1" ht="12.75">
      <c r="B60" s="249"/>
    </row>
    <row r="61" s="247" customFormat="1" ht="12.75">
      <c r="B61" s="249"/>
    </row>
    <row r="62" s="247" customFormat="1" ht="12.75">
      <c r="B62" s="249"/>
    </row>
    <row r="63" s="247" customFormat="1" ht="12.75">
      <c r="B63" s="249"/>
    </row>
    <row r="64" s="247" customFormat="1" ht="12.75">
      <c r="B64" s="249"/>
    </row>
    <row r="65" s="247" customFormat="1" ht="12.75">
      <c r="B65" s="249"/>
    </row>
    <row r="66" s="247" customFormat="1" ht="12.75">
      <c r="B66" s="249"/>
    </row>
    <row r="67" s="247" customFormat="1" ht="12.75">
      <c r="B67" s="249"/>
    </row>
    <row r="68" s="247" customFormat="1" ht="12.75">
      <c r="B68" s="249"/>
    </row>
    <row r="69" s="247" customFormat="1" ht="12.75">
      <c r="B69" s="249"/>
    </row>
    <row r="70" s="247" customFormat="1" ht="12.75">
      <c r="B70" s="249"/>
    </row>
    <row r="71" s="247" customFormat="1" ht="12.75">
      <c r="B71" s="249"/>
    </row>
    <row r="72" s="247" customFormat="1" ht="12.75">
      <c r="B72" s="249"/>
    </row>
    <row r="73" s="247" customFormat="1" ht="12.75">
      <c r="B73" s="249"/>
    </row>
    <row r="74" s="247" customFormat="1" ht="12.75">
      <c r="B74" s="249"/>
    </row>
    <row r="75" s="247" customFormat="1" ht="12.75">
      <c r="B75" s="249"/>
    </row>
    <row r="76" s="247" customFormat="1" ht="12.75">
      <c r="B76" s="249"/>
    </row>
    <row r="77" s="247" customFormat="1" ht="12.75">
      <c r="B77" s="249"/>
    </row>
    <row r="78" s="247" customFormat="1" ht="12.75">
      <c r="B78" s="249"/>
    </row>
    <row r="79" s="247" customFormat="1" ht="12.75">
      <c r="B79" s="249"/>
    </row>
    <row r="80" s="247" customFormat="1" ht="12.75">
      <c r="B80" s="249"/>
    </row>
    <row r="81" s="247" customFormat="1" ht="12.75">
      <c r="B81" s="249"/>
    </row>
    <row r="82" s="247" customFormat="1" ht="12.75">
      <c r="B82" s="249"/>
    </row>
    <row r="83" s="247" customFormat="1" ht="12.75">
      <c r="B83" s="249"/>
    </row>
    <row r="84" s="247" customFormat="1" ht="12.75">
      <c r="B84" s="249"/>
    </row>
    <row r="85" s="247" customFormat="1" ht="12.75">
      <c r="B85" s="249"/>
    </row>
    <row r="86" s="247" customFormat="1" ht="12.75">
      <c r="B86" s="249"/>
    </row>
    <row r="87" s="247" customFormat="1" ht="12.75">
      <c r="B87" s="249"/>
    </row>
    <row r="88" s="247" customFormat="1" ht="12.75">
      <c r="B88" s="249"/>
    </row>
    <row r="89" s="247" customFormat="1" ht="12.75">
      <c r="B89" s="249"/>
    </row>
    <row r="90" s="247" customFormat="1" ht="12.75">
      <c r="B90" s="249"/>
    </row>
    <row r="91" s="247" customFormat="1" ht="12.75">
      <c r="B91" s="249"/>
    </row>
    <row r="92" s="247" customFormat="1" ht="12.75">
      <c r="B92" s="249"/>
    </row>
    <row r="93" s="247" customFormat="1" ht="12.75">
      <c r="B93" s="249"/>
    </row>
    <row r="94" s="247" customFormat="1" ht="12.75">
      <c r="B94" s="249"/>
    </row>
    <row r="95" s="247" customFormat="1" ht="12.75">
      <c r="B95" s="249"/>
    </row>
    <row r="96" s="247" customFormat="1" ht="12.75">
      <c r="B96" s="249"/>
    </row>
    <row r="97" s="247" customFormat="1" ht="12.75">
      <c r="B97" s="249"/>
    </row>
    <row r="98" s="247" customFormat="1" ht="12.75">
      <c r="B98" s="249"/>
    </row>
    <row r="99" s="247" customFormat="1" ht="12.75">
      <c r="B99" s="249"/>
    </row>
    <row r="100" s="247" customFormat="1" ht="12.75">
      <c r="B100" s="249"/>
    </row>
    <row r="101" s="247" customFormat="1" ht="12.75">
      <c r="B101" s="249"/>
    </row>
    <row r="102" s="247" customFormat="1" ht="12.75">
      <c r="B102" s="249"/>
    </row>
    <row r="103" s="247" customFormat="1" ht="12.75">
      <c r="B103" s="249"/>
    </row>
    <row r="104" s="247" customFormat="1" ht="12.75">
      <c r="B104" s="249"/>
    </row>
    <row r="105" s="247" customFormat="1" ht="12.75">
      <c r="B105" s="249"/>
    </row>
    <row r="106" s="247" customFormat="1" ht="12.75">
      <c r="B106" s="249"/>
    </row>
    <row r="107" s="247" customFormat="1" ht="12.75">
      <c r="B107" s="249"/>
    </row>
    <row r="108" s="247" customFormat="1" ht="12.75">
      <c r="B108" s="249"/>
    </row>
    <row r="109" s="247" customFormat="1" ht="12.75">
      <c r="B109" s="249"/>
    </row>
    <row r="110" s="247" customFormat="1" ht="12.75">
      <c r="B110" s="249"/>
    </row>
    <row r="111" s="247" customFormat="1" ht="12.75">
      <c r="B111" s="249"/>
    </row>
    <row r="112" s="247" customFormat="1" ht="12.75">
      <c r="B112" s="249"/>
    </row>
    <row r="113" s="247" customFormat="1" ht="12.75">
      <c r="B113" s="249"/>
    </row>
    <row r="114" s="247" customFormat="1" ht="12.75">
      <c r="B114" s="249"/>
    </row>
    <row r="115" s="247" customFormat="1" ht="12.75">
      <c r="B115" s="249"/>
    </row>
    <row r="116" s="247" customFormat="1" ht="12.75">
      <c r="B116" s="249"/>
    </row>
    <row r="117" s="247" customFormat="1" ht="12.75">
      <c r="B117" s="249"/>
    </row>
    <row r="118" s="247" customFormat="1" ht="12.75">
      <c r="B118" s="249"/>
    </row>
    <row r="119" s="247" customFormat="1" ht="12.75">
      <c r="B119" s="249"/>
    </row>
    <row r="120" s="247" customFormat="1" ht="12.75">
      <c r="B120" s="249"/>
    </row>
    <row r="121" s="247" customFormat="1" ht="12.75">
      <c r="B121" s="249"/>
    </row>
    <row r="122" s="247" customFormat="1" ht="12.75">
      <c r="B122" s="249"/>
    </row>
    <row r="123" s="247" customFormat="1" ht="12.75">
      <c r="B123" s="249"/>
    </row>
    <row r="124" s="247" customFormat="1" ht="12.75">
      <c r="B124" s="249"/>
    </row>
    <row r="125" s="247" customFormat="1" ht="12.75">
      <c r="B125" s="249"/>
    </row>
    <row r="126" s="247" customFormat="1" ht="12.75">
      <c r="B126" s="249"/>
    </row>
    <row r="127" s="247" customFormat="1" ht="12.75">
      <c r="B127" s="249"/>
    </row>
    <row r="128" s="247" customFormat="1" ht="12.75">
      <c r="B128" s="249"/>
    </row>
    <row r="129" s="247" customFormat="1" ht="12.75">
      <c r="B129" s="249"/>
    </row>
    <row r="130" s="247" customFormat="1" ht="12.75">
      <c r="B130" s="249"/>
    </row>
    <row r="131" s="247" customFormat="1" ht="12.75">
      <c r="B131" s="249"/>
    </row>
    <row r="132" s="247" customFormat="1" ht="12.75">
      <c r="B132" s="249"/>
    </row>
    <row r="133" s="247" customFormat="1" ht="12.75">
      <c r="B133" s="249"/>
    </row>
    <row r="134" s="247" customFormat="1" ht="12.75">
      <c r="B134" s="249"/>
    </row>
    <row r="135" s="247" customFormat="1" ht="12.75">
      <c r="B135" s="249"/>
    </row>
    <row r="136" s="247" customFormat="1" ht="12.75">
      <c r="B136" s="249"/>
    </row>
    <row r="137" s="247" customFormat="1" ht="12.75">
      <c r="B137" s="249"/>
    </row>
    <row r="138" s="247" customFormat="1" ht="12.75">
      <c r="B138" s="249"/>
    </row>
    <row r="139" s="247" customFormat="1" ht="12.75">
      <c r="B139" s="249"/>
    </row>
    <row r="140" s="247" customFormat="1" ht="12.75">
      <c r="B140" s="249"/>
    </row>
    <row r="141" s="247" customFormat="1" ht="12.75">
      <c r="B141" s="249"/>
    </row>
    <row r="142" s="247" customFormat="1" ht="12.75">
      <c r="B142" s="249"/>
    </row>
    <row r="143" s="247" customFormat="1" ht="12.75">
      <c r="B143" s="249"/>
    </row>
    <row r="144" s="247" customFormat="1" ht="12.75">
      <c r="B144" s="249"/>
    </row>
    <row r="145" s="247" customFormat="1" ht="12.75">
      <c r="B145" s="249"/>
    </row>
    <row r="146" s="247" customFormat="1" ht="12.75">
      <c r="B146" s="249"/>
    </row>
    <row r="147" s="247" customFormat="1" ht="12.75">
      <c r="B147" s="249"/>
    </row>
    <row r="148" s="247" customFormat="1" ht="12.75">
      <c r="B148" s="249"/>
    </row>
    <row r="149" s="247" customFormat="1" ht="12.75">
      <c r="B149" s="249"/>
    </row>
    <row r="150" s="247" customFormat="1" ht="12.75">
      <c r="B150" s="249"/>
    </row>
    <row r="151" s="247" customFormat="1" ht="12.75">
      <c r="B151" s="249"/>
    </row>
    <row r="152" s="247" customFormat="1" ht="12.75">
      <c r="B152" s="249"/>
    </row>
    <row r="153" s="247" customFormat="1" ht="12.75">
      <c r="B153" s="249"/>
    </row>
  </sheetData>
  <sheetProtection password="CA55" sheet="1" objects="1" scenarios="1"/>
  <mergeCells count="2">
    <mergeCell ref="A1:C1"/>
    <mergeCell ref="A2:C2"/>
  </mergeCells>
  <printOptions horizontalCentered="1"/>
  <pageMargins left="0.75" right="0.75" top="0.48" bottom="0.39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46"/>
  <sheetViews>
    <sheetView showGridLines="0" workbookViewId="0" topLeftCell="R1">
      <selection activeCell="Y25" sqref="Y25"/>
    </sheetView>
  </sheetViews>
  <sheetFormatPr defaultColWidth="6.625" defaultRowHeight="12.75"/>
  <cols>
    <col min="1" max="1" width="21.125" style="2" customWidth="1"/>
    <col min="2" max="2" width="5.50390625" style="2" bestFit="1" customWidth="1"/>
    <col min="3" max="3" width="4.125" style="2" bestFit="1" customWidth="1"/>
    <col min="4" max="4" width="3.875" style="2" bestFit="1" customWidth="1"/>
    <col min="5" max="5" width="2.125" style="2" bestFit="1" customWidth="1"/>
    <col min="6" max="6" width="5.125" style="2" bestFit="1" customWidth="1"/>
    <col min="7" max="7" width="6.50390625" style="2" bestFit="1" customWidth="1"/>
    <col min="8" max="8" width="7.50390625" style="2" bestFit="1" customWidth="1"/>
    <col min="9" max="9" width="6.50390625" style="2" bestFit="1" customWidth="1"/>
    <col min="10" max="10" width="2.375" style="2" bestFit="1" customWidth="1"/>
    <col min="11" max="11" width="5.125" style="2" bestFit="1" customWidth="1"/>
    <col min="12" max="12" width="2.625" style="2" bestFit="1" customWidth="1"/>
    <col min="13" max="13" width="5.125" style="2" bestFit="1" customWidth="1"/>
    <col min="14" max="14" width="4.00390625" style="2" bestFit="1" customWidth="1"/>
    <col min="15" max="15" width="5.375" style="2" bestFit="1" customWidth="1"/>
    <col min="16" max="16" width="6.75390625" style="2" bestFit="1" customWidth="1"/>
    <col min="17" max="17" width="6.25390625" style="2" customWidth="1"/>
    <col min="18" max="18" width="3.50390625" style="2" bestFit="1" customWidth="1"/>
    <col min="19" max="19" width="5.125" style="2" bestFit="1" customWidth="1"/>
    <col min="20" max="20" width="3.75390625" style="2" bestFit="1" customWidth="1"/>
    <col min="21" max="21" width="6.125" style="2" customWidth="1"/>
    <col min="22" max="22" width="5.125" style="2" bestFit="1" customWidth="1"/>
    <col min="23" max="23" width="2.625" style="2" bestFit="1" customWidth="1"/>
    <col min="24" max="24" width="5.125" style="2" bestFit="1" customWidth="1"/>
    <col min="25" max="25" width="3.75390625" style="2" bestFit="1" customWidth="1"/>
    <col min="26" max="26" width="5.25390625" style="2" bestFit="1" customWidth="1"/>
    <col min="27" max="27" width="6.50390625" style="2" bestFit="1" customWidth="1"/>
    <col min="28" max="28" width="6.25390625" style="2" bestFit="1" customWidth="1"/>
    <col min="29" max="29" width="6.875" style="2" bestFit="1" customWidth="1"/>
    <col min="30" max="30" width="3.75390625" style="2" bestFit="1" customWidth="1"/>
    <col min="31" max="31" width="6.125" style="2" bestFit="1" customWidth="1"/>
    <col min="32" max="32" width="7.00390625" style="2" bestFit="1" customWidth="1"/>
    <col min="33" max="33" width="5.875" style="2" bestFit="1" customWidth="1"/>
    <col min="34" max="35" width="5.125" style="2" bestFit="1" customWidth="1"/>
    <col min="36" max="36" width="6.75390625" style="2" customWidth="1"/>
    <col min="37" max="37" width="3.50390625" style="2" bestFit="1" customWidth="1"/>
    <col min="38" max="38" width="5.125" style="2" bestFit="1" customWidth="1"/>
    <col min="39" max="39" width="2.625" style="2" bestFit="1" customWidth="1"/>
    <col min="40" max="40" width="5.125" style="2" bestFit="1" customWidth="1"/>
    <col min="41" max="41" width="2.625" style="2" bestFit="1" customWidth="1"/>
    <col min="42" max="42" width="5.125" style="2" bestFit="1" customWidth="1"/>
    <col min="43" max="43" width="3.25390625" style="2" customWidth="1"/>
    <col min="44" max="44" width="5.125" style="2" bestFit="1" customWidth="1"/>
    <col min="45" max="16384" width="6.625" style="2" customWidth="1"/>
  </cols>
  <sheetData>
    <row r="1" spans="1:44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</row>
    <row r="2" spans="1:44" s="4" customFormat="1" ht="12.75">
      <c r="A2" s="378" t="s">
        <v>230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</row>
    <row r="3" spans="1:44" s="4" customFormat="1" ht="12.75">
      <c r="A3" s="378" t="s">
        <v>231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</row>
    <row r="4" s="4" customFormat="1" ht="12.75">
      <c r="A4" s="3"/>
    </row>
    <row r="5" s="4" customFormat="1" ht="12.75">
      <c r="A5" s="3" t="s">
        <v>232</v>
      </c>
    </row>
    <row r="6" spans="1:44" s="4" customFormat="1" ht="12.75" customHeight="1">
      <c r="A6" s="365" t="s">
        <v>234</v>
      </c>
      <c r="B6" s="153" t="s">
        <v>115</v>
      </c>
      <c r="C6" s="153" t="s">
        <v>781</v>
      </c>
      <c r="D6" s="325" t="s">
        <v>464</v>
      </c>
      <c r="E6" s="326"/>
      <c r="F6" s="393"/>
      <c r="G6" s="325" t="s">
        <v>76</v>
      </c>
      <c r="H6" s="326"/>
      <c r="I6" s="393"/>
      <c r="J6" s="169"/>
      <c r="K6" s="166"/>
      <c r="L6" s="364" t="s">
        <v>775</v>
      </c>
      <c r="M6" s="357"/>
      <c r="N6" s="326" t="s">
        <v>84</v>
      </c>
      <c r="O6" s="326"/>
      <c r="P6" s="326"/>
      <c r="Q6" s="393"/>
      <c r="R6" s="397" t="s">
        <v>85</v>
      </c>
      <c r="S6" s="398"/>
      <c r="T6" s="325" t="s">
        <v>748</v>
      </c>
      <c r="U6" s="326"/>
      <c r="V6" s="393"/>
      <c r="W6" s="364" t="s">
        <v>776</v>
      </c>
      <c r="X6" s="357"/>
      <c r="Y6" s="394" t="s">
        <v>88</v>
      </c>
      <c r="Z6" s="395"/>
      <c r="AA6" s="395"/>
      <c r="AB6" s="395"/>
      <c r="AC6" s="396"/>
      <c r="AD6" s="394" t="s">
        <v>83</v>
      </c>
      <c r="AE6" s="395"/>
      <c r="AF6" s="395"/>
      <c r="AG6" s="395"/>
      <c r="AH6" s="395"/>
      <c r="AI6" s="396"/>
      <c r="AJ6" s="173" t="s">
        <v>771</v>
      </c>
      <c r="AK6" s="364" t="s">
        <v>749</v>
      </c>
      <c r="AL6" s="357"/>
      <c r="AM6" s="364" t="s">
        <v>777</v>
      </c>
      <c r="AN6" s="357"/>
      <c r="AO6" s="364" t="s">
        <v>778</v>
      </c>
      <c r="AP6" s="357"/>
      <c r="AQ6" s="397" t="s">
        <v>93</v>
      </c>
      <c r="AR6" s="398"/>
    </row>
    <row r="7" spans="1:44" s="4" customFormat="1" ht="12.75">
      <c r="A7" s="358"/>
      <c r="B7" s="154" t="s">
        <v>288</v>
      </c>
      <c r="C7" s="153" t="s">
        <v>779</v>
      </c>
      <c r="D7" s="165" t="s">
        <v>779</v>
      </c>
      <c r="E7" s="403" t="s">
        <v>750</v>
      </c>
      <c r="F7" s="404"/>
      <c r="G7" s="156" t="s">
        <v>235</v>
      </c>
      <c r="H7" s="156" t="s">
        <v>236</v>
      </c>
      <c r="I7" s="156" t="s">
        <v>237</v>
      </c>
      <c r="J7" s="360" t="s">
        <v>774</v>
      </c>
      <c r="K7" s="361"/>
      <c r="L7" s="360"/>
      <c r="M7" s="361"/>
      <c r="N7" s="170" t="s">
        <v>216</v>
      </c>
      <c r="O7" s="156" t="s">
        <v>238</v>
      </c>
      <c r="P7" s="156" t="s">
        <v>238</v>
      </c>
      <c r="Q7" s="155" t="s">
        <v>243</v>
      </c>
      <c r="R7" s="399"/>
      <c r="S7" s="400"/>
      <c r="T7" s="157" t="s">
        <v>216</v>
      </c>
      <c r="U7" s="130" t="s">
        <v>761</v>
      </c>
      <c r="V7" s="156" t="s">
        <v>751</v>
      </c>
      <c r="W7" s="360"/>
      <c r="X7" s="361"/>
      <c r="Y7" s="172" t="s">
        <v>216</v>
      </c>
      <c r="Z7" s="173" t="s">
        <v>239</v>
      </c>
      <c r="AA7" s="173" t="s">
        <v>763</v>
      </c>
      <c r="AB7" s="173" t="s">
        <v>764</v>
      </c>
      <c r="AC7" s="173" t="s">
        <v>240</v>
      </c>
      <c r="AD7" s="157" t="s">
        <v>216</v>
      </c>
      <c r="AE7" s="167" t="s">
        <v>765</v>
      </c>
      <c r="AF7" s="175" t="s">
        <v>767</v>
      </c>
      <c r="AG7" s="167" t="s">
        <v>239</v>
      </c>
      <c r="AH7" s="175" t="s">
        <v>765</v>
      </c>
      <c r="AI7" s="173" t="s">
        <v>239</v>
      </c>
      <c r="AJ7" s="177" t="s">
        <v>772</v>
      </c>
      <c r="AK7" s="360"/>
      <c r="AL7" s="361"/>
      <c r="AM7" s="360"/>
      <c r="AN7" s="361"/>
      <c r="AO7" s="360"/>
      <c r="AP7" s="361"/>
      <c r="AQ7" s="399"/>
      <c r="AR7" s="400"/>
    </row>
    <row r="8" spans="1:44" s="4" customFormat="1" ht="12.75">
      <c r="A8" s="358"/>
      <c r="B8" s="154" t="s">
        <v>752</v>
      </c>
      <c r="C8" s="171" t="s">
        <v>780</v>
      </c>
      <c r="D8" s="165" t="s">
        <v>780</v>
      </c>
      <c r="E8" s="323" t="s">
        <v>753</v>
      </c>
      <c r="F8" s="324"/>
      <c r="G8" s="160" t="s">
        <v>295</v>
      </c>
      <c r="H8" s="160" t="s">
        <v>241</v>
      </c>
      <c r="I8" s="160" t="s">
        <v>242</v>
      </c>
      <c r="J8" s="362"/>
      <c r="K8" s="363"/>
      <c r="L8" s="362"/>
      <c r="M8" s="363"/>
      <c r="N8" s="159" t="s">
        <v>754</v>
      </c>
      <c r="O8" s="160" t="s">
        <v>243</v>
      </c>
      <c r="P8" s="160" t="s">
        <v>240</v>
      </c>
      <c r="Q8" s="158" t="s">
        <v>760</v>
      </c>
      <c r="R8" s="401"/>
      <c r="S8" s="402"/>
      <c r="T8" s="160" t="s">
        <v>754</v>
      </c>
      <c r="U8" s="161" t="s">
        <v>762</v>
      </c>
      <c r="V8" s="160" t="s">
        <v>755</v>
      </c>
      <c r="W8" s="362"/>
      <c r="X8" s="363"/>
      <c r="Y8" s="158" t="s">
        <v>754</v>
      </c>
      <c r="Z8" s="174" t="s">
        <v>244</v>
      </c>
      <c r="AA8" s="174" t="s">
        <v>245</v>
      </c>
      <c r="AB8" s="174" t="s">
        <v>246</v>
      </c>
      <c r="AC8" s="174" t="s">
        <v>247</v>
      </c>
      <c r="AD8" s="160" t="s">
        <v>754</v>
      </c>
      <c r="AE8" s="168" t="s">
        <v>766</v>
      </c>
      <c r="AF8" s="176" t="s">
        <v>768</v>
      </c>
      <c r="AG8" s="168" t="s">
        <v>248</v>
      </c>
      <c r="AH8" s="176" t="s">
        <v>769</v>
      </c>
      <c r="AI8" s="174" t="s">
        <v>770</v>
      </c>
      <c r="AJ8" s="174" t="s">
        <v>773</v>
      </c>
      <c r="AK8" s="362"/>
      <c r="AL8" s="363"/>
      <c r="AM8" s="362"/>
      <c r="AN8" s="363"/>
      <c r="AO8" s="362"/>
      <c r="AP8" s="363"/>
      <c r="AQ8" s="401"/>
      <c r="AR8" s="402"/>
    </row>
    <row r="9" spans="1:44" s="4" customFormat="1" ht="12.75">
      <c r="A9" s="359"/>
      <c r="B9" s="162"/>
      <c r="C9" s="162" t="s">
        <v>757</v>
      </c>
      <c r="D9" s="178" t="s">
        <v>758</v>
      </c>
      <c r="E9" s="163" t="s">
        <v>756</v>
      </c>
      <c r="F9" s="163" t="s">
        <v>759</v>
      </c>
      <c r="G9" s="163" t="s">
        <v>756</v>
      </c>
      <c r="H9" s="163" t="s">
        <v>758</v>
      </c>
      <c r="I9" s="163" t="s">
        <v>756</v>
      </c>
      <c r="J9" s="163" t="s">
        <v>756</v>
      </c>
      <c r="K9" s="163" t="s">
        <v>759</v>
      </c>
      <c r="L9" s="171" t="s">
        <v>756</v>
      </c>
      <c r="M9" s="171" t="s">
        <v>759</v>
      </c>
      <c r="N9" s="163" t="s">
        <v>756</v>
      </c>
      <c r="O9" s="163" t="s">
        <v>759</v>
      </c>
      <c r="P9" s="163" t="s">
        <v>759</v>
      </c>
      <c r="Q9" s="163" t="s">
        <v>759</v>
      </c>
      <c r="R9" s="163" t="s">
        <v>756</v>
      </c>
      <c r="S9" s="163" t="s">
        <v>759</v>
      </c>
      <c r="T9" s="163" t="s">
        <v>756</v>
      </c>
      <c r="U9" s="163" t="s">
        <v>759</v>
      </c>
      <c r="V9" s="163" t="s">
        <v>759</v>
      </c>
      <c r="W9" s="163" t="s">
        <v>756</v>
      </c>
      <c r="X9" s="163" t="s">
        <v>759</v>
      </c>
      <c r="Y9" s="163" t="s">
        <v>756</v>
      </c>
      <c r="Z9" s="171" t="s">
        <v>759</v>
      </c>
      <c r="AA9" s="171" t="s">
        <v>759</v>
      </c>
      <c r="AB9" s="171" t="s">
        <v>759</v>
      </c>
      <c r="AC9" s="171" t="s">
        <v>759</v>
      </c>
      <c r="AD9" s="163" t="s">
        <v>756</v>
      </c>
      <c r="AE9" s="163" t="s">
        <v>759</v>
      </c>
      <c r="AF9" s="163" t="s">
        <v>759</v>
      </c>
      <c r="AG9" s="163" t="s">
        <v>759</v>
      </c>
      <c r="AH9" s="163" t="s">
        <v>759</v>
      </c>
      <c r="AI9" s="163" t="s">
        <v>759</v>
      </c>
      <c r="AJ9" s="164" t="s">
        <v>758</v>
      </c>
      <c r="AK9" s="163" t="s">
        <v>758</v>
      </c>
      <c r="AL9" s="163" t="s">
        <v>759</v>
      </c>
      <c r="AM9" s="163" t="s">
        <v>756</v>
      </c>
      <c r="AN9" s="163" t="s">
        <v>759</v>
      </c>
      <c r="AO9" s="163" t="s">
        <v>756</v>
      </c>
      <c r="AP9" s="163" t="s">
        <v>759</v>
      </c>
      <c r="AQ9" s="163" t="s">
        <v>756</v>
      </c>
      <c r="AR9" s="163" t="s">
        <v>759</v>
      </c>
    </row>
    <row r="10" spans="1:44" s="4" customFormat="1" ht="12" customHeight="1">
      <c r="A10" s="179" t="s">
        <v>249</v>
      </c>
      <c r="B10" s="181">
        <f>SUM(B11+B12)</f>
        <v>6368</v>
      </c>
      <c r="C10" s="182"/>
      <c r="D10" s="182"/>
      <c r="E10" s="182"/>
      <c r="F10" s="182"/>
      <c r="G10" s="182"/>
      <c r="H10" s="182"/>
      <c r="I10" s="182"/>
      <c r="J10" s="181">
        <f>SUM(J12:K12)</f>
        <v>73</v>
      </c>
      <c r="K10" s="182"/>
      <c r="L10" s="182"/>
      <c r="M10" s="181">
        <f>SUM(L12:M12)</f>
        <v>81</v>
      </c>
      <c r="N10" s="182"/>
      <c r="O10" s="182"/>
      <c r="P10" s="181">
        <f>SUM(N12:Q12)</f>
        <v>2383</v>
      </c>
      <c r="Q10" s="182"/>
      <c r="R10" s="182"/>
      <c r="S10" s="181">
        <f>SUM(R12:S12)</f>
        <v>950</v>
      </c>
      <c r="T10" s="182"/>
      <c r="U10" s="181">
        <f>SUM(T12:V12)</f>
        <v>440</v>
      </c>
      <c r="V10" s="182"/>
      <c r="W10" s="182"/>
      <c r="X10" s="181">
        <f>SUM(W12:X12)</f>
        <v>164</v>
      </c>
      <c r="Y10" s="182"/>
      <c r="Z10" s="182"/>
      <c r="AA10" s="181">
        <f>SUM(Y12:Z12)</f>
        <v>65</v>
      </c>
      <c r="AB10" s="182"/>
      <c r="AC10" s="182"/>
      <c r="AD10" s="182"/>
      <c r="AE10" s="182"/>
      <c r="AF10" s="181">
        <f>SUM(AD12:AI12)</f>
        <v>378</v>
      </c>
      <c r="AG10" s="182"/>
      <c r="AH10" s="182"/>
      <c r="AI10" s="182"/>
      <c r="AJ10" s="181">
        <f>SUM(AJ12)</f>
        <v>51</v>
      </c>
      <c r="AK10" s="182"/>
      <c r="AL10" s="181">
        <f>SUM(AK12:AL12)</f>
        <v>614</v>
      </c>
      <c r="AM10" s="182"/>
      <c r="AN10" s="181">
        <f>SUM(AM12:AN12)</f>
        <v>189</v>
      </c>
      <c r="AO10" s="182"/>
      <c r="AP10" s="181">
        <f>SUM(AO12:AP12)</f>
        <v>354</v>
      </c>
      <c r="AQ10" s="182"/>
      <c r="AR10" s="181">
        <f>SUM(AQ12:AR12)</f>
        <v>588</v>
      </c>
    </row>
    <row r="11" spans="1:44" s="4" customFormat="1" ht="12" customHeight="1">
      <c r="A11" s="179" t="s">
        <v>250</v>
      </c>
      <c r="B11" s="181">
        <f>SUM(C11:I11)</f>
        <v>38</v>
      </c>
      <c r="C11" s="181">
        <f aca="true" t="shared" si="0" ref="C11:I11">SUM(C13:C45)</f>
        <v>5</v>
      </c>
      <c r="D11" s="181">
        <f t="shared" si="0"/>
        <v>2</v>
      </c>
      <c r="E11" s="181">
        <f t="shared" si="0"/>
        <v>6</v>
      </c>
      <c r="F11" s="181">
        <f t="shared" si="0"/>
        <v>5</v>
      </c>
      <c r="G11" s="181">
        <f t="shared" si="0"/>
        <v>7</v>
      </c>
      <c r="H11" s="181">
        <f t="shared" si="0"/>
        <v>7</v>
      </c>
      <c r="I11" s="181">
        <f t="shared" si="0"/>
        <v>6</v>
      </c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</row>
    <row r="12" spans="1:44" s="4" customFormat="1" ht="12" customHeight="1">
      <c r="A12" s="179" t="s">
        <v>251</v>
      </c>
      <c r="B12" s="181">
        <f>SUM(J12:AR12)</f>
        <v>6330</v>
      </c>
      <c r="C12" s="182"/>
      <c r="D12" s="182"/>
      <c r="E12" s="182"/>
      <c r="F12" s="182"/>
      <c r="G12" s="182"/>
      <c r="H12" s="182"/>
      <c r="I12" s="182"/>
      <c r="J12" s="181">
        <f aca="true" t="shared" si="1" ref="J12:AI12">SUM(J13:J45)</f>
        <v>26</v>
      </c>
      <c r="K12" s="181">
        <f t="shared" si="1"/>
        <v>47</v>
      </c>
      <c r="L12" s="181">
        <f t="shared" si="1"/>
        <v>34</v>
      </c>
      <c r="M12" s="181">
        <f t="shared" si="1"/>
        <v>47</v>
      </c>
      <c r="N12" s="181">
        <f t="shared" si="1"/>
        <v>525</v>
      </c>
      <c r="O12" s="181">
        <f t="shared" si="1"/>
        <v>1246</v>
      </c>
      <c r="P12" s="181">
        <f t="shared" si="1"/>
        <v>268</v>
      </c>
      <c r="Q12" s="181">
        <f t="shared" si="1"/>
        <v>344</v>
      </c>
      <c r="R12" s="181">
        <f t="shared" si="1"/>
        <v>262</v>
      </c>
      <c r="S12" s="181">
        <f t="shared" si="1"/>
        <v>688</v>
      </c>
      <c r="T12" s="181">
        <f t="shared" si="1"/>
        <v>154</v>
      </c>
      <c r="U12" s="181">
        <f t="shared" si="1"/>
        <v>61</v>
      </c>
      <c r="V12" s="181">
        <f t="shared" si="1"/>
        <v>225</v>
      </c>
      <c r="W12" s="181">
        <f t="shared" si="1"/>
        <v>55</v>
      </c>
      <c r="X12" s="181">
        <f t="shared" si="1"/>
        <v>109</v>
      </c>
      <c r="Y12" s="181">
        <f t="shared" si="1"/>
        <v>51</v>
      </c>
      <c r="Z12" s="181">
        <f t="shared" si="1"/>
        <v>14</v>
      </c>
      <c r="AA12" s="181">
        <f t="shared" si="1"/>
        <v>0</v>
      </c>
      <c r="AB12" s="181">
        <f t="shared" si="1"/>
        <v>0</v>
      </c>
      <c r="AC12" s="181">
        <f t="shared" si="1"/>
        <v>0</v>
      </c>
      <c r="AD12" s="181">
        <f t="shared" si="1"/>
        <v>188</v>
      </c>
      <c r="AE12" s="181">
        <f t="shared" si="1"/>
        <v>51</v>
      </c>
      <c r="AF12" s="181">
        <f t="shared" si="1"/>
        <v>10</v>
      </c>
      <c r="AG12" s="181">
        <f t="shared" si="1"/>
        <v>39</v>
      </c>
      <c r="AH12" s="181">
        <f t="shared" si="1"/>
        <v>77</v>
      </c>
      <c r="AI12" s="181">
        <f t="shared" si="1"/>
        <v>13</v>
      </c>
      <c r="AJ12" s="181">
        <f aca="true" t="shared" si="2" ref="AJ12:AR12">SUM(AJ13:AJ45)</f>
        <v>51</v>
      </c>
      <c r="AK12" s="181">
        <f t="shared" si="2"/>
        <v>183</v>
      </c>
      <c r="AL12" s="181">
        <f t="shared" si="2"/>
        <v>431</v>
      </c>
      <c r="AM12" s="181">
        <f t="shared" si="2"/>
        <v>37</v>
      </c>
      <c r="AN12" s="181">
        <f t="shared" si="2"/>
        <v>152</v>
      </c>
      <c r="AO12" s="181">
        <f t="shared" si="2"/>
        <v>74</v>
      </c>
      <c r="AP12" s="181">
        <f t="shared" si="2"/>
        <v>280</v>
      </c>
      <c r="AQ12" s="181">
        <f t="shared" si="2"/>
        <v>127</v>
      </c>
      <c r="AR12" s="181">
        <f t="shared" si="2"/>
        <v>461</v>
      </c>
    </row>
    <row r="13" spans="1:44" ht="12" customHeight="1">
      <c r="A13" s="180" t="s">
        <v>252</v>
      </c>
      <c r="B13" s="183">
        <f aca="true" t="shared" si="3" ref="B13:B45">SUM(C13:AR13)</f>
        <v>1</v>
      </c>
      <c r="C13" s="184"/>
      <c r="D13" s="184"/>
      <c r="E13" s="184"/>
      <c r="F13" s="184"/>
      <c r="G13" s="184"/>
      <c r="H13" s="184"/>
      <c r="I13" s="184"/>
      <c r="J13" s="184"/>
      <c r="K13" s="185"/>
      <c r="L13" s="184"/>
      <c r="M13" s="184"/>
      <c r="N13" s="185"/>
      <c r="O13" s="185"/>
      <c r="P13" s="184"/>
      <c r="Q13" s="184"/>
      <c r="R13" s="184"/>
      <c r="S13" s="184"/>
      <c r="T13" s="184"/>
      <c r="U13" s="184"/>
      <c r="V13" s="183">
        <v>1</v>
      </c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</row>
    <row r="14" spans="1:44" ht="12" customHeight="1">
      <c r="A14" s="180" t="s">
        <v>253</v>
      </c>
      <c r="B14" s="183">
        <f t="shared" si="3"/>
        <v>22</v>
      </c>
      <c r="C14" s="184"/>
      <c r="D14" s="184"/>
      <c r="E14" s="183">
        <v>1</v>
      </c>
      <c r="F14" s="184"/>
      <c r="G14" s="184"/>
      <c r="H14" s="184"/>
      <c r="I14" s="184"/>
      <c r="J14" s="184"/>
      <c r="K14" s="185">
        <v>1</v>
      </c>
      <c r="L14" s="184"/>
      <c r="M14" s="184"/>
      <c r="N14" s="185">
        <v>1</v>
      </c>
      <c r="O14" s="185"/>
      <c r="P14" s="183">
        <v>1</v>
      </c>
      <c r="Q14" s="184"/>
      <c r="R14" s="183">
        <v>1</v>
      </c>
      <c r="S14" s="183">
        <v>1</v>
      </c>
      <c r="T14" s="183">
        <v>1</v>
      </c>
      <c r="U14" s="184"/>
      <c r="V14" s="183">
        <v>1</v>
      </c>
      <c r="W14" s="184"/>
      <c r="X14" s="184"/>
      <c r="Y14" s="183">
        <v>1</v>
      </c>
      <c r="Z14" s="184"/>
      <c r="AA14" s="184"/>
      <c r="AB14" s="184"/>
      <c r="AC14" s="184"/>
      <c r="AD14" s="184"/>
      <c r="AE14" s="183">
        <v>1</v>
      </c>
      <c r="AF14" s="184"/>
      <c r="AG14" s="183">
        <v>1</v>
      </c>
      <c r="AH14" s="184"/>
      <c r="AI14" s="184"/>
      <c r="AJ14" s="184"/>
      <c r="AK14" s="183">
        <v>2</v>
      </c>
      <c r="AL14" s="183">
        <v>3</v>
      </c>
      <c r="AM14" s="184"/>
      <c r="AN14" s="183">
        <v>3</v>
      </c>
      <c r="AO14" s="184"/>
      <c r="AP14" s="184"/>
      <c r="AQ14" s="183">
        <v>1</v>
      </c>
      <c r="AR14" s="183">
        <v>2</v>
      </c>
    </row>
    <row r="15" spans="1:44" ht="12" customHeight="1">
      <c r="A15" s="180" t="s">
        <v>254</v>
      </c>
      <c r="B15" s="183">
        <f t="shared" si="3"/>
        <v>7</v>
      </c>
      <c r="C15" s="184"/>
      <c r="D15" s="184"/>
      <c r="E15" s="184"/>
      <c r="F15" s="184"/>
      <c r="G15" s="184"/>
      <c r="H15" s="184"/>
      <c r="I15" s="184"/>
      <c r="J15" s="184"/>
      <c r="K15" s="185"/>
      <c r="L15" s="184"/>
      <c r="M15" s="184"/>
      <c r="N15" s="185"/>
      <c r="O15" s="185"/>
      <c r="P15" s="184"/>
      <c r="Q15" s="184"/>
      <c r="R15" s="184"/>
      <c r="S15" s="184"/>
      <c r="T15" s="184"/>
      <c r="U15" s="184"/>
      <c r="V15" s="184"/>
      <c r="W15" s="184"/>
      <c r="X15" s="183">
        <v>2</v>
      </c>
      <c r="Y15" s="184"/>
      <c r="Z15" s="184"/>
      <c r="AA15" s="184"/>
      <c r="AB15" s="184"/>
      <c r="AC15" s="184"/>
      <c r="AD15" s="184"/>
      <c r="AE15" s="183">
        <v>1</v>
      </c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3">
        <v>4</v>
      </c>
      <c r="AQ15" s="184"/>
      <c r="AR15" s="184"/>
    </row>
    <row r="16" spans="1:44" ht="12" customHeight="1">
      <c r="A16" s="180" t="s">
        <v>255</v>
      </c>
      <c r="B16" s="183">
        <f t="shared" si="3"/>
        <v>2</v>
      </c>
      <c r="C16" s="184"/>
      <c r="D16" s="184"/>
      <c r="E16" s="184"/>
      <c r="F16" s="184"/>
      <c r="G16" s="184"/>
      <c r="H16" s="184"/>
      <c r="I16" s="184"/>
      <c r="J16" s="184"/>
      <c r="K16" s="185"/>
      <c r="L16" s="184"/>
      <c r="M16" s="184"/>
      <c r="N16" s="185"/>
      <c r="O16" s="185">
        <v>1</v>
      </c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3">
        <v>1</v>
      </c>
      <c r="AM16" s="184"/>
      <c r="AN16" s="184"/>
      <c r="AO16" s="184"/>
      <c r="AP16" s="184"/>
      <c r="AQ16" s="184"/>
      <c r="AR16" s="184"/>
    </row>
    <row r="17" spans="1:44" ht="12" customHeight="1">
      <c r="A17" s="180" t="s">
        <v>256</v>
      </c>
      <c r="B17" s="183">
        <f t="shared" si="3"/>
        <v>0</v>
      </c>
      <c r="C17" s="184"/>
      <c r="D17" s="184"/>
      <c r="E17" s="184"/>
      <c r="F17" s="184"/>
      <c r="G17" s="184"/>
      <c r="H17" s="184"/>
      <c r="I17" s="184"/>
      <c r="J17" s="184"/>
      <c r="K17" s="185"/>
      <c r="L17" s="184"/>
      <c r="M17" s="184"/>
      <c r="N17" s="185"/>
      <c r="O17" s="185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</row>
    <row r="18" spans="1:44" ht="12" customHeight="1">
      <c r="A18" s="180" t="s">
        <v>257</v>
      </c>
      <c r="B18" s="183">
        <f t="shared" si="3"/>
        <v>9</v>
      </c>
      <c r="C18" s="184"/>
      <c r="D18" s="184"/>
      <c r="E18" s="184"/>
      <c r="F18" s="184"/>
      <c r="G18" s="184"/>
      <c r="H18" s="184"/>
      <c r="I18" s="184"/>
      <c r="J18" s="184"/>
      <c r="K18" s="185"/>
      <c r="L18" s="183">
        <v>1</v>
      </c>
      <c r="M18" s="184"/>
      <c r="N18" s="185"/>
      <c r="O18" s="185"/>
      <c r="P18" s="184"/>
      <c r="Q18" s="184"/>
      <c r="R18" s="184"/>
      <c r="S18" s="184"/>
      <c r="T18" s="183">
        <v>2</v>
      </c>
      <c r="U18" s="184"/>
      <c r="V18" s="184"/>
      <c r="W18" s="183">
        <v>1</v>
      </c>
      <c r="X18" s="184"/>
      <c r="Y18" s="184"/>
      <c r="Z18" s="184"/>
      <c r="AA18" s="184"/>
      <c r="AB18" s="184"/>
      <c r="AC18" s="184"/>
      <c r="AD18" s="183">
        <v>1</v>
      </c>
      <c r="AE18" s="184"/>
      <c r="AF18" s="184"/>
      <c r="AG18" s="183">
        <v>1</v>
      </c>
      <c r="AH18" s="183">
        <v>1</v>
      </c>
      <c r="AI18" s="184"/>
      <c r="AJ18" s="184"/>
      <c r="AK18" s="183">
        <v>1</v>
      </c>
      <c r="AL18" s="183">
        <v>1</v>
      </c>
      <c r="AM18" s="184"/>
      <c r="AN18" s="184"/>
      <c r="AO18" s="184"/>
      <c r="AP18" s="184"/>
      <c r="AQ18" s="184"/>
      <c r="AR18" s="184"/>
    </row>
    <row r="19" spans="1:44" ht="12" customHeight="1">
      <c r="A19" s="180" t="s">
        <v>258</v>
      </c>
      <c r="B19" s="183">
        <f t="shared" si="3"/>
        <v>9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3">
        <v>1</v>
      </c>
      <c r="S19" s="183">
        <v>1</v>
      </c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3">
        <v>2</v>
      </c>
      <c r="AH19" s="184"/>
      <c r="AI19" s="184"/>
      <c r="AJ19" s="184"/>
      <c r="AK19" s="184"/>
      <c r="AL19" s="183">
        <v>2</v>
      </c>
      <c r="AM19" s="184"/>
      <c r="AN19" s="184"/>
      <c r="AO19" s="184"/>
      <c r="AP19" s="183">
        <v>1</v>
      </c>
      <c r="AQ19" s="184"/>
      <c r="AR19" s="183">
        <v>2</v>
      </c>
    </row>
    <row r="20" spans="1:44" ht="12" customHeight="1">
      <c r="A20" s="180" t="s">
        <v>259</v>
      </c>
      <c r="B20" s="183">
        <f t="shared" si="3"/>
        <v>12</v>
      </c>
      <c r="C20" s="184"/>
      <c r="D20" s="184"/>
      <c r="E20" s="184"/>
      <c r="F20" s="184"/>
      <c r="G20" s="184"/>
      <c r="H20" s="184"/>
      <c r="I20" s="184"/>
      <c r="J20" s="184"/>
      <c r="K20" s="185">
        <v>1</v>
      </c>
      <c r="L20" s="184"/>
      <c r="M20" s="184"/>
      <c r="N20" s="185">
        <v>2</v>
      </c>
      <c r="O20" s="185">
        <v>1</v>
      </c>
      <c r="P20" s="183">
        <v>2</v>
      </c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3">
        <v>1</v>
      </c>
      <c r="AL20" s="183">
        <v>2</v>
      </c>
      <c r="AM20" s="183">
        <v>1</v>
      </c>
      <c r="AN20" s="184"/>
      <c r="AO20" s="184"/>
      <c r="AP20" s="183">
        <v>2</v>
      </c>
      <c r="AQ20" s="184"/>
      <c r="AR20" s="184"/>
    </row>
    <row r="21" spans="1:44" ht="12" customHeight="1">
      <c r="A21" s="180" t="s">
        <v>260</v>
      </c>
      <c r="B21" s="183">
        <f t="shared" si="3"/>
        <v>71</v>
      </c>
      <c r="C21" s="184"/>
      <c r="D21" s="184"/>
      <c r="E21" s="184"/>
      <c r="F21" s="184"/>
      <c r="G21" s="184"/>
      <c r="H21" s="184"/>
      <c r="I21" s="184"/>
      <c r="J21" s="183">
        <v>1</v>
      </c>
      <c r="K21" s="185"/>
      <c r="L21" s="183">
        <v>3</v>
      </c>
      <c r="M21" s="183">
        <v>2</v>
      </c>
      <c r="N21" s="185"/>
      <c r="O21" s="185">
        <v>3</v>
      </c>
      <c r="P21" s="183">
        <v>2</v>
      </c>
      <c r="Q21" s="184"/>
      <c r="R21" s="183">
        <v>2</v>
      </c>
      <c r="S21" s="183">
        <v>6</v>
      </c>
      <c r="T21" s="183">
        <v>4</v>
      </c>
      <c r="U21" s="184"/>
      <c r="V21" s="183">
        <v>2</v>
      </c>
      <c r="W21" s="183">
        <v>1</v>
      </c>
      <c r="X21" s="183">
        <v>3</v>
      </c>
      <c r="Y21" s="183">
        <v>3</v>
      </c>
      <c r="Z21" s="184"/>
      <c r="AA21" s="184"/>
      <c r="AB21" s="184"/>
      <c r="AC21" s="184"/>
      <c r="AD21" s="183">
        <v>3</v>
      </c>
      <c r="AE21" s="183">
        <v>2</v>
      </c>
      <c r="AF21" s="184"/>
      <c r="AG21" s="183">
        <v>1</v>
      </c>
      <c r="AH21" s="183">
        <v>3</v>
      </c>
      <c r="AI21" s="184"/>
      <c r="AJ21" s="184"/>
      <c r="AK21" s="184"/>
      <c r="AL21" s="183">
        <v>10</v>
      </c>
      <c r="AM21" s="183">
        <v>1</v>
      </c>
      <c r="AN21" s="183">
        <v>3</v>
      </c>
      <c r="AO21" s="184"/>
      <c r="AP21" s="183">
        <v>5</v>
      </c>
      <c r="AQ21" s="183">
        <v>4</v>
      </c>
      <c r="AR21" s="183">
        <v>7</v>
      </c>
    </row>
    <row r="22" spans="1:44" ht="12" customHeight="1">
      <c r="A22" s="180" t="s">
        <v>261</v>
      </c>
      <c r="B22" s="183">
        <f t="shared" si="3"/>
        <v>13</v>
      </c>
      <c r="C22" s="183">
        <v>1</v>
      </c>
      <c r="D22" s="184"/>
      <c r="E22" s="184"/>
      <c r="F22" s="184"/>
      <c r="G22" s="184"/>
      <c r="H22" s="184"/>
      <c r="I22" s="184"/>
      <c r="J22" s="184"/>
      <c r="K22" s="185">
        <v>2</v>
      </c>
      <c r="L22" s="184"/>
      <c r="M22" s="184"/>
      <c r="N22" s="185"/>
      <c r="O22" s="185">
        <v>1</v>
      </c>
      <c r="P22" s="184"/>
      <c r="Q22" s="184"/>
      <c r="R22" s="183">
        <v>1</v>
      </c>
      <c r="S22" s="184"/>
      <c r="T22" s="184"/>
      <c r="U22" s="184"/>
      <c r="V22" s="183">
        <v>2</v>
      </c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3">
        <v>1</v>
      </c>
      <c r="AJ22" s="184"/>
      <c r="AK22" s="184"/>
      <c r="AL22" s="184"/>
      <c r="AM22" s="184"/>
      <c r="AN22" s="184"/>
      <c r="AO22" s="183">
        <v>1</v>
      </c>
      <c r="AP22" s="183">
        <v>1</v>
      </c>
      <c r="AQ22" s="184"/>
      <c r="AR22" s="183">
        <v>3</v>
      </c>
    </row>
    <row r="23" spans="1:44" ht="12" customHeight="1">
      <c r="A23" s="180" t="s">
        <v>262</v>
      </c>
      <c r="B23" s="183">
        <f t="shared" si="3"/>
        <v>11</v>
      </c>
      <c r="C23" s="184"/>
      <c r="D23" s="184"/>
      <c r="E23" s="184"/>
      <c r="F23" s="184"/>
      <c r="G23" s="184"/>
      <c r="H23" s="184"/>
      <c r="I23" s="184"/>
      <c r="J23" s="184"/>
      <c r="K23" s="185"/>
      <c r="L23" s="184"/>
      <c r="M23" s="184"/>
      <c r="N23" s="185"/>
      <c r="O23" s="185">
        <v>1</v>
      </c>
      <c r="P23" s="184"/>
      <c r="Q23" s="184"/>
      <c r="R23" s="183">
        <v>1</v>
      </c>
      <c r="S23" s="184"/>
      <c r="T23" s="184"/>
      <c r="U23" s="184"/>
      <c r="V23" s="184"/>
      <c r="W23" s="184"/>
      <c r="X23" s="183">
        <v>1</v>
      </c>
      <c r="Y23" s="184"/>
      <c r="Z23" s="184"/>
      <c r="AA23" s="184"/>
      <c r="AB23" s="184"/>
      <c r="AC23" s="184"/>
      <c r="AD23" s="183">
        <v>1</v>
      </c>
      <c r="AE23" s="184"/>
      <c r="AF23" s="184"/>
      <c r="AG23" s="184"/>
      <c r="AH23" s="184"/>
      <c r="AI23" s="184"/>
      <c r="AJ23" s="184"/>
      <c r="AK23" s="183">
        <v>1</v>
      </c>
      <c r="AL23" s="183">
        <v>3</v>
      </c>
      <c r="AM23" s="184"/>
      <c r="AN23" s="183">
        <v>2</v>
      </c>
      <c r="AO23" s="184"/>
      <c r="AP23" s="183">
        <v>1</v>
      </c>
      <c r="AQ23" s="184"/>
      <c r="AR23" s="184"/>
    </row>
    <row r="24" spans="1:44" ht="12" customHeight="1">
      <c r="A24" s="180" t="s">
        <v>263</v>
      </c>
      <c r="B24" s="183">
        <f t="shared" si="3"/>
        <v>10</v>
      </c>
      <c r="C24" s="184"/>
      <c r="D24" s="184"/>
      <c r="E24" s="184"/>
      <c r="F24" s="184"/>
      <c r="G24" s="184"/>
      <c r="H24" s="184"/>
      <c r="I24" s="184"/>
      <c r="J24" s="184"/>
      <c r="K24" s="185"/>
      <c r="L24" s="183">
        <v>1</v>
      </c>
      <c r="M24" s="183">
        <v>1</v>
      </c>
      <c r="N24" s="185"/>
      <c r="O24" s="185">
        <v>1</v>
      </c>
      <c r="P24" s="184"/>
      <c r="Q24" s="184"/>
      <c r="R24" s="184"/>
      <c r="S24" s="184"/>
      <c r="T24" s="183">
        <v>3</v>
      </c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3">
        <v>1</v>
      </c>
      <c r="AF24" s="184"/>
      <c r="AG24" s="184"/>
      <c r="AH24" s="184"/>
      <c r="AI24" s="184"/>
      <c r="AJ24" s="184"/>
      <c r="AK24" s="183">
        <v>2</v>
      </c>
      <c r="AL24" s="184"/>
      <c r="AM24" s="184"/>
      <c r="AN24" s="184"/>
      <c r="AO24" s="184"/>
      <c r="AP24" s="184"/>
      <c r="AQ24" s="184"/>
      <c r="AR24" s="183">
        <v>1</v>
      </c>
    </row>
    <row r="25" spans="1:44" ht="12" customHeight="1">
      <c r="A25" s="180" t="s">
        <v>264</v>
      </c>
      <c r="B25" s="183">
        <f t="shared" si="3"/>
        <v>9</v>
      </c>
      <c r="C25" s="184"/>
      <c r="D25" s="184"/>
      <c r="E25" s="184"/>
      <c r="F25" s="184"/>
      <c r="G25" s="184"/>
      <c r="H25" s="184"/>
      <c r="I25" s="184"/>
      <c r="J25" s="184"/>
      <c r="K25" s="185"/>
      <c r="L25" s="184"/>
      <c r="M25" s="184"/>
      <c r="N25" s="185"/>
      <c r="O25" s="185"/>
      <c r="P25" s="184"/>
      <c r="Q25" s="184"/>
      <c r="R25" s="184"/>
      <c r="S25" s="184"/>
      <c r="T25" s="184"/>
      <c r="U25" s="184"/>
      <c r="V25" s="184"/>
      <c r="W25" s="184"/>
      <c r="X25" s="184"/>
      <c r="Y25" s="183">
        <v>1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3">
        <v>1</v>
      </c>
      <c r="AM25" s="184"/>
      <c r="AN25" s="184"/>
      <c r="AO25" s="184"/>
      <c r="AP25" s="183">
        <v>1</v>
      </c>
      <c r="AQ25" s="183">
        <v>2</v>
      </c>
      <c r="AR25" s="183">
        <v>4</v>
      </c>
    </row>
    <row r="26" spans="1:44" ht="12" customHeight="1">
      <c r="A26" s="180" t="s">
        <v>265</v>
      </c>
      <c r="B26" s="183">
        <f t="shared" si="3"/>
        <v>177</v>
      </c>
      <c r="C26" s="184"/>
      <c r="D26" s="184"/>
      <c r="E26" s="184"/>
      <c r="F26" s="183">
        <v>2</v>
      </c>
      <c r="G26" s="183">
        <v>2</v>
      </c>
      <c r="H26" s="184"/>
      <c r="I26" s="184"/>
      <c r="J26" s="184"/>
      <c r="K26" s="185">
        <v>2</v>
      </c>
      <c r="L26" s="183">
        <v>2</v>
      </c>
      <c r="M26" s="184"/>
      <c r="N26" s="185">
        <v>1</v>
      </c>
      <c r="O26" s="185">
        <v>15</v>
      </c>
      <c r="P26" s="183">
        <v>4</v>
      </c>
      <c r="Q26" s="183">
        <v>3</v>
      </c>
      <c r="R26" s="183">
        <v>9</v>
      </c>
      <c r="S26" s="183">
        <v>15</v>
      </c>
      <c r="T26" s="183">
        <v>4</v>
      </c>
      <c r="U26" s="183">
        <v>1</v>
      </c>
      <c r="V26" s="183">
        <v>6</v>
      </c>
      <c r="W26" s="183">
        <v>2</v>
      </c>
      <c r="X26" s="183">
        <v>6</v>
      </c>
      <c r="Y26" s="183">
        <v>3</v>
      </c>
      <c r="Z26" s="184"/>
      <c r="AA26" s="184"/>
      <c r="AB26" s="184"/>
      <c r="AC26" s="184"/>
      <c r="AD26" s="183">
        <v>7</v>
      </c>
      <c r="AE26" s="183">
        <v>1</v>
      </c>
      <c r="AF26" s="183">
        <v>1</v>
      </c>
      <c r="AG26" s="183">
        <v>2</v>
      </c>
      <c r="AH26" s="183">
        <v>6</v>
      </c>
      <c r="AI26" s="184"/>
      <c r="AJ26" s="184"/>
      <c r="AK26" s="183">
        <v>12</v>
      </c>
      <c r="AL26" s="183">
        <v>18</v>
      </c>
      <c r="AM26" s="183">
        <v>2</v>
      </c>
      <c r="AN26" s="183">
        <v>7</v>
      </c>
      <c r="AO26" s="183">
        <v>7</v>
      </c>
      <c r="AP26" s="183">
        <v>12</v>
      </c>
      <c r="AQ26" s="183">
        <v>5</v>
      </c>
      <c r="AR26" s="183">
        <v>20</v>
      </c>
    </row>
    <row r="27" spans="1:44" ht="12" customHeight="1">
      <c r="A27" s="180" t="s">
        <v>266</v>
      </c>
      <c r="B27" s="183">
        <f t="shared" si="3"/>
        <v>33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3">
        <v>2</v>
      </c>
      <c r="R27" s="183">
        <v>2</v>
      </c>
      <c r="S27" s="183">
        <v>4</v>
      </c>
      <c r="T27" s="183">
        <v>2</v>
      </c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3">
        <v>1</v>
      </c>
      <c r="AH27" s="184"/>
      <c r="AI27" s="184"/>
      <c r="AJ27" s="184"/>
      <c r="AK27" s="183">
        <v>11</v>
      </c>
      <c r="AL27" s="183">
        <v>1</v>
      </c>
      <c r="AM27" s="184"/>
      <c r="AN27" s="184"/>
      <c r="AO27" s="183">
        <v>1</v>
      </c>
      <c r="AP27" s="183">
        <v>5</v>
      </c>
      <c r="AQ27" s="183">
        <v>3</v>
      </c>
      <c r="AR27" s="183">
        <v>1</v>
      </c>
    </row>
    <row r="28" spans="1:44" ht="12" customHeight="1">
      <c r="A28" s="180" t="s">
        <v>267</v>
      </c>
      <c r="B28" s="183">
        <f t="shared" si="3"/>
        <v>18</v>
      </c>
      <c r="C28" s="184"/>
      <c r="D28" s="184"/>
      <c r="E28" s="184"/>
      <c r="F28" s="184"/>
      <c r="G28" s="184"/>
      <c r="H28" s="184"/>
      <c r="I28" s="184"/>
      <c r="J28" s="184"/>
      <c r="K28" s="185"/>
      <c r="L28" s="184"/>
      <c r="M28" s="184"/>
      <c r="N28" s="185"/>
      <c r="O28" s="185">
        <v>2</v>
      </c>
      <c r="P28" s="183">
        <v>1</v>
      </c>
      <c r="Q28" s="185"/>
      <c r="R28" s="185"/>
      <c r="S28" s="185"/>
      <c r="T28" s="183">
        <v>2</v>
      </c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3">
        <v>2</v>
      </c>
      <c r="AL28" s="183">
        <v>5</v>
      </c>
      <c r="AM28" s="184"/>
      <c r="AN28" s="184"/>
      <c r="AO28" s="183">
        <v>1</v>
      </c>
      <c r="AP28" s="184"/>
      <c r="AQ28" s="183">
        <v>2</v>
      </c>
      <c r="AR28" s="183">
        <v>3</v>
      </c>
    </row>
    <row r="29" spans="1:44" ht="12" customHeight="1">
      <c r="A29" s="180" t="s">
        <v>268</v>
      </c>
      <c r="B29" s="183">
        <f t="shared" si="3"/>
        <v>1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5"/>
      <c r="O29" s="185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3">
        <v>1</v>
      </c>
    </row>
    <row r="30" spans="1:44" ht="12" customHeight="1">
      <c r="A30" s="180" t="s">
        <v>269</v>
      </c>
      <c r="B30" s="183">
        <f t="shared" si="3"/>
        <v>5742</v>
      </c>
      <c r="C30" s="183">
        <v>4</v>
      </c>
      <c r="D30" s="183">
        <v>1</v>
      </c>
      <c r="E30" s="183">
        <v>5</v>
      </c>
      <c r="F30" s="183">
        <v>2</v>
      </c>
      <c r="G30" s="183">
        <v>5</v>
      </c>
      <c r="H30" s="183">
        <v>7</v>
      </c>
      <c r="I30" s="183">
        <v>6</v>
      </c>
      <c r="J30" s="183">
        <v>24</v>
      </c>
      <c r="K30" s="185">
        <v>41</v>
      </c>
      <c r="L30" s="183">
        <v>22</v>
      </c>
      <c r="M30" s="183">
        <v>42</v>
      </c>
      <c r="N30" s="185">
        <v>516</v>
      </c>
      <c r="O30" s="185">
        <v>1194</v>
      </c>
      <c r="P30" s="183">
        <v>254</v>
      </c>
      <c r="Q30" s="183">
        <v>337</v>
      </c>
      <c r="R30" s="183">
        <v>240</v>
      </c>
      <c r="S30" s="183">
        <v>658</v>
      </c>
      <c r="T30" s="183">
        <v>126</v>
      </c>
      <c r="U30" s="183">
        <v>59</v>
      </c>
      <c r="V30" s="183">
        <v>209</v>
      </c>
      <c r="W30" s="183">
        <v>48</v>
      </c>
      <c r="X30" s="183">
        <v>88</v>
      </c>
      <c r="Y30" s="183">
        <v>38</v>
      </c>
      <c r="Z30" s="183">
        <v>7</v>
      </c>
      <c r="AA30" s="184"/>
      <c r="AB30" s="184"/>
      <c r="AC30" s="184"/>
      <c r="AD30" s="183">
        <v>167</v>
      </c>
      <c r="AE30" s="183">
        <v>39</v>
      </c>
      <c r="AF30" s="183">
        <v>7</v>
      </c>
      <c r="AG30" s="183">
        <v>29</v>
      </c>
      <c r="AH30" s="183">
        <v>64</v>
      </c>
      <c r="AI30" s="183">
        <v>11</v>
      </c>
      <c r="AJ30" s="183">
        <v>51</v>
      </c>
      <c r="AK30" s="183">
        <v>143</v>
      </c>
      <c r="AL30" s="183">
        <v>358</v>
      </c>
      <c r="AM30" s="183">
        <v>31</v>
      </c>
      <c r="AN30" s="183">
        <v>129</v>
      </c>
      <c r="AO30" s="183">
        <v>61</v>
      </c>
      <c r="AP30" s="183">
        <v>225</v>
      </c>
      <c r="AQ30" s="183">
        <v>103</v>
      </c>
      <c r="AR30" s="183">
        <v>391</v>
      </c>
    </row>
    <row r="31" spans="1:44" ht="12" customHeight="1">
      <c r="A31" s="180" t="s">
        <v>270</v>
      </c>
      <c r="B31" s="183">
        <f t="shared" si="3"/>
        <v>2</v>
      </c>
      <c r="C31" s="184"/>
      <c r="D31" s="184"/>
      <c r="E31" s="184"/>
      <c r="F31" s="183">
        <v>1</v>
      </c>
      <c r="G31" s="184"/>
      <c r="H31" s="184"/>
      <c r="I31" s="184"/>
      <c r="J31" s="184"/>
      <c r="K31" s="185"/>
      <c r="L31" s="184"/>
      <c r="M31" s="184"/>
      <c r="N31" s="185"/>
      <c r="O31" s="185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3">
        <v>1</v>
      </c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</row>
    <row r="32" spans="1:44" ht="12" customHeight="1">
      <c r="A32" s="180" t="s">
        <v>271</v>
      </c>
      <c r="B32" s="183">
        <f t="shared" si="3"/>
        <v>10</v>
      </c>
      <c r="C32" s="184"/>
      <c r="D32" s="184"/>
      <c r="E32" s="184"/>
      <c r="F32" s="184"/>
      <c r="G32" s="184"/>
      <c r="H32" s="184"/>
      <c r="I32" s="184"/>
      <c r="J32" s="184"/>
      <c r="K32" s="185"/>
      <c r="L32" s="184"/>
      <c r="M32" s="184"/>
      <c r="N32" s="185">
        <v>1</v>
      </c>
      <c r="O32" s="185">
        <v>1</v>
      </c>
      <c r="P32" s="184"/>
      <c r="Q32" s="184"/>
      <c r="R32" s="184"/>
      <c r="S32" s="184"/>
      <c r="T32" s="183">
        <v>1</v>
      </c>
      <c r="U32" s="183">
        <v>1</v>
      </c>
      <c r="V32" s="184"/>
      <c r="W32" s="184"/>
      <c r="X32" s="184"/>
      <c r="Y32" s="184"/>
      <c r="Z32" s="183">
        <v>1</v>
      </c>
      <c r="AA32" s="184"/>
      <c r="AB32" s="184"/>
      <c r="AC32" s="184"/>
      <c r="AD32" s="183">
        <v>1</v>
      </c>
      <c r="AE32" s="184"/>
      <c r="AF32" s="183">
        <v>1</v>
      </c>
      <c r="AG32" s="184"/>
      <c r="AH32" s="184"/>
      <c r="AI32" s="184"/>
      <c r="AJ32" s="184"/>
      <c r="AK32" s="183">
        <v>1</v>
      </c>
      <c r="AL32" s="183">
        <v>1</v>
      </c>
      <c r="AM32" s="184"/>
      <c r="AN32" s="184"/>
      <c r="AO32" s="184"/>
      <c r="AP32" s="183">
        <v>1</v>
      </c>
      <c r="AQ32" s="184"/>
      <c r="AR32" s="184"/>
    </row>
    <row r="33" spans="1:44" ht="12" customHeight="1">
      <c r="A33" s="180" t="s">
        <v>272</v>
      </c>
      <c r="B33" s="183">
        <f t="shared" si="3"/>
        <v>6</v>
      </c>
      <c r="C33" s="184"/>
      <c r="D33" s="184"/>
      <c r="E33" s="184"/>
      <c r="F33" s="184"/>
      <c r="G33" s="184"/>
      <c r="H33" s="184"/>
      <c r="I33" s="184"/>
      <c r="J33" s="184"/>
      <c r="K33" s="185"/>
      <c r="L33" s="184"/>
      <c r="M33" s="184"/>
      <c r="N33" s="185"/>
      <c r="O33" s="185"/>
      <c r="P33" s="184"/>
      <c r="Q33" s="184"/>
      <c r="R33" s="183">
        <v>1</v>
      </c>
      <c r="S33" s="184"/>
      <c r="T33" s="184"/>
      <c r="U33" s="184"/>
      <c r="V33" s="184"/>
      <c r="W33" s="184"/>
      <c r="X33" s="184"/>
      <c r="Y33" s="184"/>
      <c r="Z33" s="183">
        <v>1</v>
      </c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3">
        <v>1</v>
      </c>
      <c r="AL33" s="183">
        <v>1</v>
      </c>
      <c r="AM33" s="184"/>
      <c r="AN33" s="184"/>
      <c r="AO33" s="184"/>
      <c r="AP33" s="183">
        <v>1</v>
      </c>
      <c r="AQ33" s="184"/>
      <c r="AR33" s="183">
        <v>1</v>
      </c>
    </row>
    <row r="34" spans="1:44" ht="12" customHeight="1">
      <c r="A34" s="180" t="s">
        <v>273</v>
      </c>
      <c r="B34" s="183">
        <f t="shared" si="3"/>
        <v>2</v>
      </c>
      <c r="C34" s="184"/>
      <c r="D34" s="184"/>
      <c r="E34" s="184"/>
      <c r="F34" s="184"/>
      <c r="G34" s="184"/>
      <c r="H34" s="184"/>
      <c r="I34" s="184"/>
      <c r="J34" s="184"/>
      <c r="K34" s="185"/>
      <c r="L34" s="184"/>
      <c r="M34" s="184"/>
      <c r="N34" s="185"/>
      <c r="O34" s="185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3">
        <v>1</v>
      </c>
      <c r="AM34" s="183">
        <v>1</v>
      </c>
      <c r="AN34" s="184"/>
      <c r="AO34" s="184"/>
      <c r="AP34" s="184"/>
      <c r="AQ34" s="184"/>
      <c r="AR34" s="184"/>
    </row>
    <row r="35" spans="1:44" ht="12" customHeight="1">
      <c r="A35" s="180" t="s">
        <v>274</v>
      </c>
      <c r="B35" s="183">
        <f t="shared" si="3"/>
        <v>1</v>
      </c>
      <c r="C35" s="184"/>
      <c r="D35" s="184"/>
      <c r="E35" s="184"/>
      <c r="F35" s="184"/>
      <c r="G35" s="184"/>
      <c r="H35" s="184"/>
      <c r="I35" s="184"/>
      <c r="J35" s="184"/>
      <c r="K35" s="185"/>
      <c r="L35" s="184"/>
      <c r="M35" s="184"/>
      <c r="N35" s="185"/>
      <c r="O35" s="185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3">
        <v>1</v>
      </c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</row>
    <row r="36" spans="1:44" ht="12" customHeight="1">
      <c r="A36" s="180" t="s">
        <v>275</v>
      </c>
      <c r="B36" s="183">
        <f t="shared" si="3"/>
        <v>2</v>
      </c>
      <c r="C36" s="184"/>
      <c r="D36" s="184"/>
      <c r="E36" s="184"/>
      <c r="F36" s="184"/>
      <c r="G36" s="184"/>
      <c r="H36" s="184"/>
      <c r="I36" s="184"/>
      <c r="J36" s="184"/>
      <c r="K36" s="185"/>
      <c r="L36" s="184"/>
      <c r="M36" s="184"/>
      <c r="N36" s="185"/>
      <c r="O36" s="185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3">
        <v>1</v>
      </c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3">
        <v>1</v>
      </c>
      <c r="AQ36" s="184"/>
      <c r="AR36" s="184"/>
    </row>
    <row r="37" spans="1:44" ht="12" customHeight="1">
      <c r="A37" s="180" t="s">
        <v>276</v>
      </c>
      <c r="B37" s="183">
        <f t="shared" si="3"/>
        <v>122</v>
      </c>
      <c r="C37" s="184"/>
      <c r="D37" s="184"/>
      <c r="E37" s="184"/>
      <c r="F37" s="184"/>
      <c r="G37" s="184"/>
      <c r="H37" s="184"/>
      <c r="I37" s="184"/>
      <c r="J37" s="184"/>
      <c r="K37" s="185"/>
      <c r="L37" s="183">
        <v>2</v>
      </c>
      <c r="M37" s="183">
        <v>1</v>
      </c>
      <c r="N37" s="185">
        <v>2</v>
      </c>
      <c r="O37" s="185">
        <v>17</v>
      </c>
      <c r="P37" s="183">
        <v>3</v>
      </c>
      <c r="Q37" s="184"/>
      <c r="R37" s="183">
        <v>4</v>
      </c>
      <c r="S37" s="183">
        <v>2</v>
      </c>
      <c r="T37" s="183">
        <v>7</v>
      </c>
      <c r="U37" s="184"/>
      <c r="V37" s="183">
        <v>3</v>
      </c>
      <c r="W37" s="183">
        <v>3</v>
      </c>
      <c r="X37" s="183">
        <v>5</v>
      </c>
      <c r="Y37" s="183">
        <v>4</v>
      </c>
      <c r="Z37" s="183">
        <v>4</v>
      </c>
      <c r="AA37" s="184"/>
      <c r="AB37" s="184"/>
      <c r="AC37" s="184"/>
      <c r="AD37" s="183">
        <v>7</v>
      </c>
      <c r="AE37" s="183">
        <v>1</v>
      </c>
      <c r="AF37" s="184"/>
      <c r="AG37" s="183">
        <v>1</v>
      </c>
      <c r="AH37" s="183">
        <v>1</v>
      </c>
      <c r="AI37" s="183">
        <v>1</v>
      </c>
      <c r="AJ37" s="184"/>
      <c r="AK37" s="183">
        <v>2</v>
      </c>
      <c r="AL37" s="183">
        <v>11</v>
      </c>
      <c r="AM37" s="184"/>
      <c r="AN37" s="183">
        <v>5</v>
      </c>
      <c r="AO37" s="183">
        <v>3</v>
      </c>
      <c r="AP37" s="183">
        <v>15</v>
      </c>
      <c r="AQ37" s="183">
        <v>2</v>
      </c>
      <c r="AR37" s="183">
        <v>16</v>
      </c>
    </row>
    <row r="38" spans="1:44" ht="12" customHeight="1">
      <c r="A38" s="180" t="s">
        <v>277</v>
      </c>
      <c r="B38" s="183">
        <f t="shared" si="3"/>
        <v>40</v>
      </c>
      <c r="C38" s="184"/>
      <c r="D38" s="183">
        <v>1</v>
      </c>
      <c r="E38" s="184"/>
      <c r="F38" s="184"/>
      <c r="G38" s="184"/>
      <c r="H38" s="184"/>
      <c r="I38" s="184"/>
      <c r="J38" s="183">
        <v>1</v>
      </c>
      <c r="K38" s="185"/>
      <c r="L38" s="183">
        <v>1</v>
      </c>
      <c r="M38" s="184"/>
      <c r="N38" s="185">
        <v>1</v>
      </c>
      <c r="O38" s="185">
        <v>8</v>
      </c>
      <c r="P38" s="183">
        <v>1</v>
      </c>
      <c r="Q38" s="183">
        <v>2</v>
      </c>
      <c r="R38" s="184"/>
      <c r="S38" s="183">
        <v>1</v>
      </c>
      <c r="T38" s="184"/>
      <c r="U38" s="184"/>
      <c r="V38" s="184"/>
      <c r="W38" s="184"/>
      <c r="X38" s="183">
        <v>3</v>
      </c>
      <c r="Y38" s="184"/>
      <c r="Z38" s="184"/>
      <c r="AA38" s="184"/>
      <c r="AB38" s="184"/>
      <c r="AC38" s="184"/>
      <c r="AD38" s="184"/>
      <c r="AE38" s="183">
        <v>1</v>
      </c>
      <c r="AF38" s="184"/>
      <c r="AG38" s="184"/>
      <c r="AH38" s="184"/>
      <c r="AI38" s="184"/>
      <c r="AJ38" s="184"/>
      <c r="AK38" s="183">
        <v>1</v>
      </c>
      <c r="AL38" s="183">
        <v>6</v>
      </c>
      <c r="AM38" s="183">
        <v>1</v>
      </c>
      <c r="AN38" s="183">
        <v>1</v>
      </c>
      <c r="AO38" s="184"/>
      <c r="AP38" s="183">
        <v>4</v>
      </c>
      <c r="AQ38" s="183">
        <v>2</v>
      </c>
      <c r="AR38" s="183">
        <v>5</v>
      </c>
    </row>
    <row r="39" spans="1:44" ht="12" customHeight="1">
      <c r="A39" s="180" t="s">
        <v>278</v>
      </c>
      <c r="B39" s="183">
        <f t="shared" si="3"/>
        <v>1</v>
      </c>
      <c r="C39" s="184"/>
      <c r="D39" s="184"/>
      <c r="E39" s="184"/>
      <c r="F39" s="184"/>
      <c r="G39" s="184"/>
      <c r="H39" s="184"/>
      <c r="I39" s="184"/>
      <c r="J39" s="184"/>
      <c r="K39" s="185"/>
      <c r="L39" s="184"/>
      <c r="M39" s="184"/>
      <c r="N39" s="185"/>
      <c r="O39" s="185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3">
        <v>1</v>
      </c>
      <c r="AL39" s="184"/>
      <c r="AM39" s="184"/>
      <c r="AN39" s="184"/>
      <c r="AO39" s="184"/>
      <c r="AP39" s="184"/>
      <c r="AQ39" s="184"/>
      <c r="AR39" s="184"/>
    </row>
    <row r="40" spans="1:44" ht="12" customHeight="1">
      <c r="A40" s="180" t="s">
        <v>279</v>
      </c>
      <c r="B40" s="183">
        <f t="shared" si="3"/>
        <v>3</v>
      </c>
      <c r="C40" s="184"/>
      <c r="D40" s="184"/>
      <c r="E40" s="184"/>
      <c r="F40" s="184"/>
      <c r="G40" s="184"/>
      <c r="H40" s="184"/>
      <c r="I40" s="184"/>
      <c r="J40" s="184"/>
      <c r="K40" s="185"/>
      <c r="L40" s="184"/>
      <c r="M40" s="184"/>
      <c r="N40" s="185"/>
      <c r="O40" s="185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3">
        <v>1</v>
      </c>
      <c r="AL40" s="183">
        <v>1</v>
      </c>
      <c r="AM40" s="184"/>
      <c r="AN40" s="183">
        <v>1</v>
      </c>
      <c r="AO40" s="184"/>
      <c r="AP40" s="184"/>
      <c r="AQ40" s="184"/>
      <c r="AR40" s="184"/>
    </row>
    <row r="41" spans="1:44" ht="12" customHeight="1">
      <c r="A41" s="180" t="s">
        <v>280</v>
      </c>
      <c r="B41" s="183">
        <f t="shared" si="3"/>
        <v>0</v>
      </c>
      <c r="C41" s="184"/>
      <c r="D41" s="184"/>
      <c r="E41" s="184"/>
      <c r="F41" s="184"/>
      <c r="G41" s="184"/>
      <c r="H41" s="184"/>
      <c r="I41" s="184"/>
      <c r="J41" s="184"/>
      <c r="K41" s="185"/>
      <c r="L41" s="184"/>
      <c r="M41" s="184"/>
      <c r="N41" s="185"/>
      <c r="O41" s="185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</row>
    <row r="42" spans="1:44" ht="12" customHeight="1">
      <c r="A42" s="180" t="s">
        <v>281</v>
      </c>
      <c r="B42" s="183">
        <f t="shared" si="3"/>
        <v>13</v>
      </c>
      <c r="C42" s="184"/>
      <c r="D42" s="184"/>
      <c r="E42" s="184"/>
      <c r="F42" s="184"/>
      <c r="G42" s="184"/>
      <c r="H42" s="184"/>
      <c r="I42" s="184"/>
      <c r="J42" s="184"/>
      <c r="K42" s="185"/>
      <c r="L42" s="183">
        <v>1</v>
      </c>
      <c r="M42" s="184"/>
      <c r="N42" s="185"/>
      <c r="O42" s="185">
        <v>1</v>
      </c>
      <c r="P42" s="184"/>
      <c r="Q42" s="184"/>
      <c r="R42" s="184"/>
      <c r="S42" s="184"/>
      <c r="T42" s="184"/>
      <c r="U42" s="184"/>
      <c r="V42" s="184"/>
      <c r="W42" s="184"/>
      <c r="X42" s="184"/>
      <c r="Y42" s="183">
        <v>1</v>
      </c>
      <c r="Z42" s="184"/>
      <c r="AA42" s="184"/>
      <c r="AB42" s="184"/>
      <c r="AC42" s="184"/>
      <c r="AD42" s="183">
        <v>1</v>
      </c>
      <c r="AE42" s="183">
        <v>1</v>
      </c>
      <c r="AF42" s="184"/>
      <c r="AG42" s="184"/>
      <c r="AH42" s="184"/>
      <c r="AI42" s="184"/>
      <c r="AJ42" s="184"/>
      <c r="AK42" s="183">
        <v>1</v>
      </c>
      <c r="AL42" s="183">
        <v>1</v>
      </c>
      <c r="AM42" s="184"/>
      <c r="AN42" s="184"/>
      <c r="AO42" s="184"/>
      <c r="AP42" s="184"/>
      <c r="AQ42" s="183">
        <v>3</v>
      </c>
      <c r="AR42" s="183">
        <v>3</v>
      </c>
    </row>
    <row r="43" spans="1:44" ht="12" customHeight="1">
      <c r="A43" s="180" t="s">
        <v>282</v>
      </c>
      <c r="B43" s="183">
        <f t="shared" si="3"/>
        <v>4</v>
      </c>
      <c r="C43" s="184"/>
      <c r="D43" s="184"/>
      <c r="E43" s="184"/>
      <c r="F43" s="184"/>
      <c r="G43" s="184"/>
      <c r="H43" s="184"/>
      <c r="I43" s="184"/>
      <c r="J43" s="184"/>
      <c r="K43" s="185"/>
      <c r="L43" s="184"/>
      <c r="M43" s="184"/>
      <c r="N43" s="185"/>
      <c r="O43" s="185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3">
        <v>1</v>
      </c>
      <c r="AA43" s="184"/>
      <c r="AB43" s="184"/>
      <c r="AC43" s="184"/>
      <c r="AD43" s="184"/>
      <c r="AE43" s="183">
        <v>1</v>
      </c>
      <c r="AF43" s="184"/>
      <c r="AG43" s="184"/>
      <c r="AH43" s="183">
        <v>1</v>
      </c>
      <c r="AI43" s="184"/>
      <c r="AJ43" s="184"/>
      <c r="AK43" s="184"/>
      <c r="AL43" s="184"/>
      <c r="AM43" s="184"/>
      <c r="AN43" s="183">
        <v>1</v>
      </c>
      <c r="AO43" s="184"/>
      <c r="AP43" s="184"/>
      <c r="AQ43" s="184"/>
      <c r="AR43" s="184"/>
    </row>
    <row r="44" spans="1:44" ht="12" customHeight="1">
      <c r="A44" s="180" t="s">
        <v>283</v>
      </c>
      <c r="B44" s="183">
        <f t="shared" si="3"/>
        <v>12</v>
      </c>
      <c r="C44" s="184"/>
      <c r="D44" s="184"/>
      <c r="E44" s="184"/>
      <c r="F44" s="184"/>
      <c r="G44" s="184"/>
      <c r="H44" s="184"/>
      <c r="I44" s="184"/>
      <c r="J44" s="184"/>
      <c r="K44" s="185"/>
      <c r="L44" s="183">
        <v>1</v>
      </c>
      <c r="M44" s="183">
        <v>1</v>
      </c>
      <c r="N44" s="185">
        <v>1</v>
      </c>
      <c r="O44" s="185"/>
      <c r="P44" s="184"/>
      <c r="Q44" s="184"/>
      <c r="R44" s="184"/>
      <c r="S44" s="184"/>
      <c r="T44" s="183">
        <v>1</v>
      </c>
      <c r="U44" s="184"/>
      <c r="V44" s="183">
        <v>1</v>
      </c>
      <c r="W44" s="184"/>
      <c r="X44" s="183">
        <v>1</v>
      </c>
      <c r="Y44" s="184"/>
      <c r="Z44" s="184"/>
      <c r="AA44" s="184"/>
      <c r="AB44" s="184"/>
      <c r="AC44" s="184"/>
      <c r="AD44" s="184"/>
      <c r="AE44" s="183">
        <v>1</v>
      </c>
      <c r="AF44" s="184"/>
      <c r="AG44" s="183">
        <v>1</v>
      </c>
      <c r="AH44" s="184"/>
      <c r="AI44" s="184"/>
      <c r="AJ44" s="184"/>
      <c r="AK44" s="184"/>
      <c r="AL44" s="183">
        <v>2</v>
      </c>
      <c r="AM44" s="184"/>
      <c r="AN44" s="184"/>
      <c r="AO44" s="184"/>
      <c r="AP44" s="183">
        <v>1</v>
      </c>
      <c r="AQ44" s="184"/>
      <c r="AR44" s="183">
        <v>1</v>
      </c>
    </row>
    <row r="45" spans="1:44" ht="12" customHeight="1">
      <c r="A45" s="180" t="s">
        <v>284</v>
      </c>
      <c r="B45" s="183">
        <f t="shared" si="3"/>
        <v>3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6"/>
      <c r="O45" s="186"/>
      <c r="P45" s="184"/>
      <c r="Q45" s="184"/>
      <c r="R45" s="184"/>
      <c r="S45" s="184"/>
      <c r="T45" s="183">
        <v>1</v>
      </c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3">
        <v>2</v>
      </c>
      <c r="AM45" s="184"/>
      <c r="AN45" s="184"/>
      <c r="AO45" s="184"/>
      <c r="AP45" s="184"/>
      <c r="AQ45" s="184"/>
      <c r="AR45" s="184"/>
    </row>
    <row r="46" spans="1:44" ht="12" customHeight="1">
      <c r="A46" s="122" t="s">
        <v>285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22" t="s">
        <v>824</v>
      </c>
      <c r="AR46" s="187"/>
    </row>
  </sheetData>
  <sheetProtection password="CA55" sheet="1" objects="1" scenarios="1"/>
  <mergeCells count="20">
    <mergeCell ref="AO6:AP8"/>
    <mergeCell ref="A1:AR1"/>
    <mergeCell ref="A2:AR2"/>
    <mergeCell ref="A3:AR3"/>
    <mergeCell ref="E7:F7"/>
    <mergeCell ref="D6:F6"/>
    <mergeCell ref="G6:I6"/>
    <mergeCell ref="AD6:AI6"/>
    <mergeCell ref="AQ6:AR8"/>
    <mergeCell ref="N6:Q6"/>
    <mergeCell ref="A6:A9"/>
    <mergeCell ref="J7:K8"/>
    <mergeCell ref="AK6:AL8"/>
    <mergeCell ref="AM6:AN8"/>
    <mergeCell ref="L6:M8"/>
    <mergeCell ref="E8:F8"/>
    <mergeCell ref="T6:V6"/>
    <mergeCell ref="W6:X8"/>
    <mergeCell ref="Y6:AC6"/>
    <mergeCell ref="R6:S8"/>
  </mergeCells>
  <printOptions horizontalCentered="1"/>
  <pageMargins left="0.75" right="0.75" top="0.44" bottom="1" header="0" footer="0"/>
  <pageSetup horizontalDpi="600" verticalDpi="600" orientation="landscape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43"/>
  <sheetViews>
    <sheetView showGridLines="0" workbookViewId="0" topLeftCell="T1">
      <selection activeCell="D15" sqref="D15"/>
    </sheetView>
  </sheetViews>
  <sheetFormatPr defaultColWidth="6.625" defaultRowHeight="12.75"/>
  <cols>
    <col min="1" max="1" width="21.50390625" style="2" customWidth="1"/>
    <col min="2" max="2" width="5.50390625" style="2" bestFit="1" customWidth="1"/>
    <col min="3" max="3" width="4.375" style="2" bestFit="1" customWidth="1"/>
    <col min="4" max="4" width="5.125" style="2" bestFit="1" customWidth="1"/>
    <col min="5" max="5" width="4.00390625" style="2" bestFit="1" customWidth="1"/>
    <col min="6" max="6" width="5.125" style="2" bestFit="1" customWidth="1"/>
    <col min="7" max="7" width="3.50390625" style="2" bestFit="1" customWidth="1"/>
    <col min="8" max="8" width="5.125" style="2" bestFit="1" customWidth="1"/>
    <col min="9" max="9" width="3.50390625" style="2" bestFit="1" customWidth="1"/>
    <col min="10" max="10" width="5.125" style="2" bestFit="1" customWidth="1"/>
    <col min="11" max="11" width="3.50390625" style="2" bestFit="1" customWidth="1"/>
    <col min="12" max="12" width="5.125" style="2" bestFit="1" customWidth="1"/>
    <col min="13" max="13" width="3.50390625" style="2" bestFit="1" customWidth="1"/>
    <col min="14" max="14" width="5.125" style="2" bestFit="1" customWidth="1"/>
    <col min="15" max="15" width="3.50390625" style="2" bestFit="1" customWidth="1"/>
    <col min="16" max="16" width="5.125" style="2" customWidth="1"/>
    <col min="17" max="17" width="3.50390625" style="2" bestFit="1" customWidth="1"/>
    <col min="18" max="18" width="5.125" style="2" customWidth="1"/>
    <col min="19" max="19" width="3.50390625" style="2" bestFit="1" customWidth="1"/>
    <col min="20" max="20" width="5.125" style="2" bestFit="1" customWidth="1"/>
    <col min="21" max="21" width="3.50390625" style="2" bestFit="1" customWidth="1"/>
    <col min="22" max="22" width="5.125" style="2" bestFit="1" customWidth="1"/>
    <col min="23" max="23" width="3.50390625" style="2" bestFit="1" customWidth="1"/>
    <col min="24" max="24" width="4.50390625" style="2" customWidth="1"/>
    <col min="25" max="25" width="2.75390625" style="2" bestFit="1" customWidth="1"/>
    <col min="26" max="26" width="5.125" style="2" customWidth="1"/>
    <col min="27" max="27" width="3.50390625" style="2" bestFit="1" customWidth="1"/>
    <col min="28" max="28" width="5.125" style="2" bestFit="1" customWidth="1"/>
    <col min="29" max="29" width="3.50390625" style="2" bestFit="1" customWidth="1"/>
    <col min="30" max="30" width="5.125" style="2" bestFit="1" customWidth="1"/>
    <col min="31" max="31" width="2.75390625" style="2" bestFit="1" customWidth="1"/>
    <col min="32" max="32" width="5.125" style="2" bestFit="1" customWidth="1"/>
    <col min="33" max="33" width="3.50390625" style="2" bestFit="1" customWidth="1"/>
    <col min="34" max="34" width="5.125" style="2" customWidth="1"/>
    <col min="35" max="35" width="3.75390625" style="2" customWidth="1"/>
    <col min="36" max="36" width="5.125" style="2" bestFit="1" customWidth="1"/>
    <col min="37" max="16384" width="6.625" style="2" customWidth="1"/>
  </cols>
  <sheetData>
    <row r="1" spans="1:36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</row>
    <row r="2" spans="1:36" s="4" customFormat="1" ht="12.75">
      <c r="A2" s="378" t="s">
        <v>286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</row>
    <row r="3" s="4" customFormat="1" ht="12.75">
      <c r="A3" s="3"/>
    </row>
    <row r="4" spans="1:4" s="4" customFormat="1" ht="12.75">
      <c r="A4" s="3" t="s">
        <v>287</v>
      </c>
      <c r="D4" s="3" t="s">
        <v>64</v>
      </c>
    </row>
    <row r="5" spans="1:36" s="4" customFormat="1" ht="12.75">
      <c r="A5" s="405" t="s">
        <v>234</v>
      </c>
      <c r="B5" s="408" t="s">
        <v>822</v>
      </c>
      <c r="C5" s="411" t="s">
        <v>782</v>
      </c>
      <c r="D5" s="412"/>
      <c r="E5" s="411" t="s">
        <v>783</v>
      </c>
      <c r="F5" s="412"/>
      <c r="G5" s="411" t="s">
        <v>784</v>
      </c>
      <c r="H5" s="412"/>
      <c r="I5" s="411" t="s">
        <v>785</v>
      </c>
      <c r="J5" s="412"/>
      <c r="K5" s="411" t="s">
        <v>786</v>
      </c>
      <c r="L5" s="412"/>
      <c r="M5" s="411" t="s">
        <v>787</v>
      </c>
      <c r="N5" s="413"/>
      <c r="O5" s="411" t="s">
        <v>788</v>
      </c>
      <c r="P5" s="412"/>
      <c r="Q5" s="411" t="s">
        <v>789</v>
      </c>
      <c r="R5" s="412"/>
      <c r="S5" s="411" t="s">
        <v>790</v>
      </c>
      <c r="T5" s="412"/>
      <c r="U5" s="411" t="s">
        <v>791</v>
      </c>
      <c r="V5" s="412"/>
      <c r="W5" s="411" t="s">
        <v>792</v>
      </c>
      <c r="X5" s="412"/>
      <c r="Y5" s="411" t="s">
        <v>793</v>
      </c>
      <c r="Z5" s="412"/>
      <c r="AA5" s="411" t="s">
        <v>794</v>
      </c>
      <c r="AB5" s="412"/>
      <c r="AC5" s="411" t="s">
        <v>795</v>
      </c>
      <c r="AD5" s="412"/>
      <c r="AE5" s="411" t="s">
        <v>796</v>
      </c>
      <c r="AF5" s="412"/>
      <c r="AG5" s="411" t="s">
        <v>797</v>
      </c>
      <c r="AH5" s="412"/>
      <c r="AI5" s="411" t="s">
        <v>110</v>
      </c>
      <c r="AJ5" s="412"/>
    </row>
    <row r="6" spans="1:36" s="4" customFormat="1" ht="12.75">
      <c r="A6" s="406"/>
      <c r="B6" s="409"/>
      <c r="C6" s="414" t="s">
        <v>798</v>
      </c>
      <c r="D6" s="415"/>
      <c r="E6" s="414" t="s">
        <v>799</v>
      </c>
      <c r="F6" s="415"/>
      <c r="G6" s="414" t="s">
        <v>800</v>
      </c>
      <c r="H6" s="415"/>
      <c r="I6" s="414" t="s">
        <v>289</v>
      </c>
      <c r="J6" s="415"/>
      <c r="K6" s="414" t="s">
        <v>810</v>
      </c>
      <c r="L6" s="415"/>
      <c r="M6" s="414" t="s">
        <v>801</v>
      </c>
      <c r="N6" s="416"/>
      <c r="O6" s="417" t="s">
        <v>802</v>
      </c>
      <c r="P6" s="418"/>
      <c r="Q6" s="417" t="s">
        <v>803</v>
      </c>
      <c r="R6" s="418"/>
      <c r="S6" s="414" t="s">
        <v>290</v>
      </c>
      <c r="T6" s="415"/>
      <c r="U6" s="417" t="s">
        <v>804</v>
      </c>
      <c r="V6" s="418"/>
      <c r="W6" s="419" t="s">
        <v>805</v>
      </c>
      <c r="X6" s="420"/>
      <c r="Y6" s="414" t="s">
        <v>806</v>
      </c>
      <c r="Z6" s="415"/>
      <c r="AA6" s="414" t="s">
        <v>798</v>
      </c>
      <c r="AB6" s="415"/>
      <c r="AC6" s="414" t="s">
        <v>807</v>
      </c>
      <c r="AD6" s="415"/>
      <c r="AE6" s="414" t="s">
        <v>808</v>
      </c>
      <c r="AF6" s="415"/>
      <c r="AG6" s="414" t="s">
        <v>798</v>
      </c>
      <c r="AH6" s="415"/>
      <c r="AI6" s="414" t="s">
        <v>798</v>
      </c>
      <c r="AJ6" s="415"/>
    </row>
    <row r="7" spans="1:36" s="4" customFormat="1" ht="12.75">
      <c r="A7" s="407"/>
      <c r="B7" s="410"/>
      <c r="C7" s="188" t="s">
        <v>809</v>
      </c>
      <c r="D7" s="188" t="s">
        <v>759</v>
      </c>
      <c r="E7" s="188" t="s">
        <v>809</v>
      </c>
      <c r="F7" s="188" t="s">
        <v>759</v>
      </c>
      <c r="G7" s="188" t="s">
        <v>809</v>
      </c>
      <c r="H7" s="188" t="s">
        <v>759</v>
      </c>
      <c r="I7" s="188" t="s">
        <v>809</v>
      </c>
      <c r="J7" s="188" t="s">
        <v>759</v>
      </c>
      <c r="K7" s="188" t="s">
        <v>809</v>
      </c>
      <c r="L7" s="188" t="s">
        <v>759</v>
      </c>
      <c r="M7" s="188" t="s">
        <v>809</v>
      </c>
      <c r="N7" s="189" t="s">
        <v>759</v>
      </c>
      <c r="O7" s="188" t="s">
        <v>809</v>
      </c>
      <c r="P7" s="188" t="s">
        <v>759</v>
      </c>
      <c r="Q7" s="188" t="s">
        <v>809</v>
      </c>
      <c r="R7" s="188" t="s">
        <v>759</v>
      </c>
      <c r="S7" s="188" t="s">
        <v>809</v>
      </c>
      <c r="T7" s="188" t="s">
        <v>759</v>
      </c>
      <c r="U7" s="188" t="s">
        <v>809</v>
      </c>
      <c r="V7" s="188" t="s">
        <v>759</v>
      </c>
      <c r="W7" s="188" t="s">
        <v>809</v>
      </c>
      <c r="X7" s="188" t="s">
        <v>759</v>
      </c>
      <c r="Y7" s="188" t="s">
        <v>809</v>
      </c>
      <c r="Z7" s="188" t="s">
        <v>759</v>
      </c>
      <c r="AA7" s="188" t="s">
        <v>809</v>
      </c>
      <c r="AB7" s="188" t="s">
        <v>759</v>
      </c>
      <c r="AC7" s="188" t="s">
        <v>809</v>
      </c>
      <c r="AD7" s="188" t="s">
        <v>759</v>
      </c>
      <c r="AE7" s="188" t="s">
        <v>809</v>
      </c>
      <c r="AF7" s="188" t="s">
        <v>759</v>
      </c>
      <c r="AG7" s="188" t="s">
        <v>809</v>
      </c>
      <c r="AH7" s="188" t="s">
        <v>759</v>
      </c>
      <c r="AI7" s="188" t="s">
        <v>809</v>
      </c>
      <c r="AJ7" s="188" t="s">
        <v>759</v>
      </c>
    </row>
    <row r="8" spans="1:36" s="4" customFormat="1" ht="19.5" customHeight="1">
      <c r="A8" s="179" t="s">
        <v>249</v>
      </c>
      <c r="B8" s="8">
        <f>SUM(D8:AJ8)</f>
        <v>10533</v>
      </c>
      <c r="C8" s="5"/>
      <c r="D8" s="8">
        <f>SUM(C9+D9)</f>
        <v>2958</v>
      </c>
      <c r="E8" s="5"/>
      <c r="F8" s="8">
        <f>SUM(E9+F9)</f>
        <v>634</v>
      </c>
      <c r="G8" s="5"/>
      <c r="H8" s="8">
        <f>SUM(G9+H9)</f>
        <v>651</v>
      </c>
      <c r="I8" s="5"/>
      <c r="J8" s="8">
        <f>SUM(I9+J9)</f>
        <v>503</v>
      </c>
      <c r="K8" s="5"/>
      <c r="L8" s="8">
        <f>SUM(K9+L9)</f>
        <v>854</v>
      </c>
      <c r="M8" s="5"/>
      <c r="N8" s="8">
        <f>SUM(M9+N9)</f>
        <v>250</v>
      </c>
      <c r="O8" s="5"/>
      <c r="P8" s="8">
        <f>SUM(O9+P9)</f>
        <v>437</v>
      </c>
      <c r="Q8" s="5"/>
      <c r="R8" s="8">
        <f>SUM(Q9+R9)</f>
        <v>255</v>
      </c>
      <c r="S8" s="5"/>
      <c r="T8" s="8">
        <f>SUM(S9+T9)</f>
        <v>262</v>
      </c>
      <c r="U8" s="5"/>
      <c r="V8" s="8">
        <f>SUM(U9+V9)</f>
        <v>271</v>
      </c>
      <c r="W8" s="5"/>
      <c r="X8" s="8">
        <f>SUM(W9+X9)</f>
        <v>340</v>
      </c>
      <c r="Y8" s="5"/>
      <c r="Z8" s="8">
        <f>SUM(Y9+Z9)</f>
        <v>130</v>
      </c>
      <c r="AA8" s="5"/>
      <c r="AB8" s="8">
        <f>SUM(AA9+AB9)</f>
        <v>1508</v>
      </c>
      <c r="AC8" s="5"/>
      <c r="AD8" s="8">
        <f>SUM(AC9+AD9)</f>
        <v>717</v>
      </c>
      <c r="AE8" s="5"/>
      <c r="AF8" s="8">
        <f>SUM(AE9+AF9)</f>
        <v>59</v>
      </c>
      <c r="AG8" s="5"/>
      <c r="AH8" s="8">
        <f>SUM(AG9+AH9)</f>
        <v>616</v>
      </c>
      <c r="AI8" s="5"/>
      <c r="AJ8" s="8">
        <f>SUM(AI9+AJ9)</f>
        <v>88</v>
      </c>
    </row>
    <row r="9" spans="1:36" s="4" customFormat="1" ht="19.5" customHeight="1">
      <c r="A9" s="179" t="s">
        <v>292</v>
      </c>
      <c r="B9" s="8">
        <f aca="true" t="shared" si="0" ref="B9:AJ9">SUM(B10:B42)</f>
        <v>10533</v>
      </c>
      <c r="C9" s="8">
        <f t="shared" si="0"/>
        <v>1603</v>
      </c>
      <c r="D9" s="8">
        <f t="shared" si="0"/>
        <v>1355</v>
      </c>
      <c r="E9" s="8">
        <f t="shared" si="0"/>
        <v>289</v>
      </c>
      <c r="F9" s="8">
        <f t="shared" si="0"/>
        <v>345</v>
      </c>
      <c r="G9" s="8">
        <f t="shared" si="0"/>
        <v>296</v>
      </c>
      <c r="H9" s="8">
        <f t="shared" si="0"/>
        <v>355</v>
      </c>
      <c r="I9" s="8">
        <f t="shared" si="0"/>
        <v>273</v>
      </c>
      <c r="J9" s="8">
        <f t="shared" si="0"/>
        <v>230</v>
      </c>
      <c r="K9" s="8">
        <f t="shared" si="0"/>
        <v>388</v>
      </c>
      <c r="L9" s="8">
        <f t="shared" si="0"/>
        <v>466</v>
      </c>
      <c r="M9" s="8">
        <f t="shared" si="0"/>
        <v>103</v>
      </c>
      <c r="N9" s="8">
        <f t="shared" si="0"/>
        <v>147</v>
      </c>
      <c r="O9" s="8">
        <f t="shared" si="0"/>
        <v>189</v>
      </c>
      <c r="P9" s="8">
        <f t="shared" si="0"/>
        <v>248</v>
      </c>
      <c r="Q9" s="8">
        <f t="shared" si="0"/>
        <v>117</v>
      </c>
      <c r="R9" s="8">
        <f t="shared" si="0"/>
        <v>138</v>
      </c>
      <c r="S9" s="8">
        <f t="shared" si="0"/>
        <v>107</v>
      </c>
      <c r="T9" s="8">
        <f t="shared" si="0"/>
        <v>155</v>
      </c>
      <c r="U9" s="8">
        <f t="shared" si="0"/>
        <v>107</v>
      </c>
      <c r="V9" s="8">
        <f t="shared" si="0"/>
        <v>164</v>
      </c>
      <c r="W9" s="8">
        <f t="shared" si="0"/>
        <v>161</v>
      </c>
      <c r="X9" s="8">
        <f t="shared" si="0"/>
        <v>179</v>
      </c>
      <c r="Y9" s="8">
        <f t="shared" si="0"/>
        <v>55</v>
      </c>
      <c r="Z9" s="8">
        <f t="shared" si="0"/>
        <v>75</v>
      </c>
      <c r="AA9" s="8">
        <f t="shared" si="0"/>
        <v>624</v>
      </c>
      <c r="AB9" s="8">
        <f t="shared" si="0"/>
        <v>884</v>
      </c>
      <c r="AC9" s="8">
        <f t="shared" si="0"/>
        <v>379</v>
      </c>
      <c r="AD9" s="8">
        <f t="shared" si="0"/>
        <v>338</v>
      </c>
      <c r="AE9" s="8">
        <f t="shared" si="0"/>
        <v>36</v>
      </c>
      <c r="AF9" s="8">
        <f t="shared" si="0"/>
        <v>23</v>
      </c>
      <c r="AG9" s="8">
        <f t="shared" si="0"/>
        <v>226</v>
      </c>
      <c r="AH9" s="8">
        <f t="shared" si="0"/>
        <v>390</v>
      </c>
      <c r="AI9" s="8">
        <f t="shared" si="0"/>
        <v>55</v>
      </c>
      <c r="AJ9" s="8">
        <f t="shared" si="0"/>
        <v>33</v>
      </c>
    </row>
    <row r="10" spans="1:36" ht="12.75">
      <c r="A10" s="180" t="s">
        <v>252</v>
      </c>
      <c r="B10" s="12">
        <f aca="true" t="shared" si="1" ref="B10:B42">SUM(C10:AJ10)</f>
        <v>3</v>
      </c>
      <c r="C10" s="10"/>
      <c r="D10" s="15"/>
      <c r="E10" s="15"/>
      <c r="F10" s="1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>
        <v>1</v>
      </c>
      <c r="Z10" s="10"/>
      <c r="AA10" s="10"/>
      <c r="AB10" s="12">
        <v>2</v>
      </c>
      <c r="AC10" s="10"/>
      <c r="AD10" s="10"/>
      <c r="AE10" s="10"/>
      <c r="AF10" s="10"/>
      <c r="AG10" s="10"/>
      <c r="AH10" s="10"/>
      <c r="AI10" s="10"/>
      <c r="AJ10" s="10"/>
    </row>
    <row r="11" spans="1:36" ht="12.75">
      <c r="A11" s="180" t="s">
        <v>253</v>
      </c>
      <c r="B11" s="12">
        <f t="shared" si="1"/>
        <v>72</v>
      </c>
      <c r="C11" s="12">
        <v>13</v>
      </c>
      <c r="D11" s="15">
        <v>13</v>
      </c>
      <c r="E11" s="15">
        <v>2</v>
      </c>
      <c r="F11" s="15">
        <v>1</v>
      </c>
      <c r="G11" s="12">
        <v>3</v>
      </c>
      <c r="H11" s="12">
        <v>3</v>
      </c>
      <c r="I11" s="12">
        <v>2</v>
      </c>
      <c r="J11" s="10"/>
      <c r="K11" s="12">
        <v>4</v>
      </c>
      <c r="L11" s="12">
        <v>1</v>
      </c>
      <c r="M11" s="12">
        <v>1</v>
      </c>
      <c r="N11" s="10"/>
      <c r="O11" s="10"/>
      <c r="P11" s="10"/>
      <c r="Q11" s="10"/>
      <c r="R11" s="12">
        <v>3</v>
      </c>
      <c r="S11" s="12">
        <v>1</v>
      </c>
      <c r="T11" s="12">
        <v>2</v>
      </c>
      <c r="U11" s="10"/>
      <c r="V11" s="12">
        <v>1</v>
      </c>
      <c r="W11" s="12">
        <v>4</v>
      </c>
      <c r="X11" s="12">
        <v>1</v>
      </c>
      <c r="Y11" s="10"/>
      <c r="Z11" s="10"/>
      <c r="AA11" s="12">
        <v>2</v>
      </c>
      <c r="AB11" s="12">
        <v>6</v>
      </c>
      <c r="AC11" s="12">
        <v>2</v>
      </c>
      <c r="AD11" s="12">
        <v>3</v>
      </c>
      <c r="AE11" s="10"/>
      <c r="AF11" s="12">
        <v>1</v>
      </c>
      <c r="AG11" s="10"/>
      <c r="AH11" s="12">
        <v>3</v>
      </c>
      <c r="AI11" s="10"/>
      <c r="AJ11" s="10"/>
    </row>
    <row r="12" spans="1:36" ht="12.75">
      <c r="A12" s="180" t="s">
        <v>254</v>
      </c>
      <c r="B12" s="12">
        <f t="shared" si="1"/>
        <v>19</v>
      </c>
      <c r="C12" s="12">
        <v>4</v>
      </c>
      <c r="D12" s="15">
        <v>5</v>
      </c>
      <c r="E12" s="15"/>
      <c r="F12" s="1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2">
        <v>3</v>
      </c>
      <c r="S12" s="12">
        <v>1</v>
      </c>
      <c r="T12" s="10"/>
      <c r="U12" s="12">
        <v>2</v>
      </c>
      <c r="V12" s="12">
        <v>1</v>
      </c>
      <c r="W12" s="10"/>
      <c r="X12" s="10"/>
      <c r="Y12" s="10"/>
      <c r="Z12" s="10"/>
      <c r="AA12" s="10"/>
      <c r="AB12" s="12">
        <v>1</v>
      </c>
      <c r="AC12" s="10"/>
      <c r="AD12" s="10"/>
      <c r="AE12" s="10"/>
      <c r="AF12" s="10"/>
      <c r="AG12" s="12">
        <v>2</v>
      </c>
      <c r="AH12" s="10"/>
      <c r="AI12" s="10"/>
      <c r="AJ12" s="10"/>
    </row>
    <row r="13" spans="1:36" ht="12.75">
      <c r="A13" s="180" t="s">
        <v>255</v>
      </c>
      <c r="B13" s="12">
        <f t="shared" si="1"/>
        <v>7</v>
      </c>
      <c r="C13" s="12">
        <v>1</v>
      </c>
      <c r="D13" s="15">
        <v>5</v>
      </c>
      <c r="E13" s="15"/>
      <c r="F13" s="15"/>
      <c r="G13" s="10"/>
      <c r="H13" s="10"/>
      <c r="I13" s="10"/>
      <c r="J13" s="10"/>
      <c r="K13" s="12">
        <v>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2.75">
      <c r="A14" s="180" t="s">
        <v>256</v>
      </c>
      <c r="B14" s="12">
        <f t="shared" si="1"/>
        <v>5</v>
      </c>
      <c r="C14" s="10"/>
      <c r="D14" s="15">
        <v>1</v>
      </c>
      <c r="E14" s="15"/>
      <c r="F14" s="15"/>
      <c r="G14" s="12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">
        <v>1</v>
      </c>
      <c r="AB14" s="10"/>
      <c r="AC14" s="10"/>
      <c r="AD14" s="12">
        <v>2</v>
      </c>
      <c r="AE14" s="10"/>
      <c r="AF14" s="10"/>
      <c r="AG14" s="10"/>
      <c r="AH14" s="10"/>
      <c r="AI14" s="10"/>
      <c r="AJ14" s="10"/>
    </row>
    <row r="15" spans="1:36" ht="12.75">
      <c r="A15" s="180" t="s">
        <v>257</v>
      </c>
      <c r="B15" s="12">
        <f t="shared" si="1"/>
        <v>18</v>
      </c>
      <c r="C15" s="12">
        <v>5</v>
      </c>
      <c r="D15" s="15"/>
      <c r="E15" s="15"/>
      <c r="F15" s="15"/>
      <c r="G15" s="10"/>
      <c r="H15" s="10"/>
      <c r="I15" s="10"/>
      <c r="J15" s="10"/>
      <c r="K15" s="10"/>
      <c r="L15" s="10"/>
      <c r="M15" s="12">
        <v>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2">
        <v>1</v>
      </c>
      <c r="Z15" s="10"/>
      <c r="AA15" s="12">
        <v>6</v>
      </c>
      <c r="AB15" s="12">
        <v>4</v>
      </c>
      <c r="AC15" s="10"/>
      <c r="AD15" s="12">
        <v>1</v>
      </c>
      <c r="AE15" s="10"/>
      <c r="AF15" s="10"/>
      <c r="AG15" s="10"/>
      <c r="AH15" s="10"/>
      <c r="AI15" s="10"/>
      <c r="AJ15" s="10"/>
    </row>
    <row r="16" spans="1:36" ht="12.75">
      <c r="A16" s="180" t="s">
        <v>258</v>
      </c>
      <c r="B16" s="12">
        <f t="shared" si="1"/>
        <v>11</v>
      </c>
      <c r="C16" s="12">
        <v>1</v>
      </c>
      <c r="D16" s="12">
        <v>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>
        <v>1</v>
      </c>
      <c r="V16" s="10"/>
      <c r="W16" s="10"/>
      <c r="X16" s="12">
        <v>1</v>
      </c>
      <c r="Y16" s="10"/>
      <c r="Z16" s="12">
        <v>1</v>
      </c>
      <c r="AA16" s="12">
        <v>2</v>
      </c>
      <c r="AB16" s="12">
        <v>1</v>
      </c>
      <c r="AC16" s="10"/>
      <c r="AD16" s="10"/>
      <c r="AE16" s="10"/>
      <c r="AF16" s="10"/>
      <c r="AG16" s="12">
        <v>1</v>
      </c>
      <c r="AH16" s="10"/>
      <c r="AI16" s="10"/>
      <c r="AJ16" s="10"/>
    </row>
    <row r="17" spans="1:36" ht="12.75">
      <c r="A17" s="180" t="s">
        <v>259</v>
      </c>
      <c r="B17" s="12">
        <f t="shared" si="1"/>
        <v>42</v>
      </c>
      <c r="C17" s="12">
        <v>4</v>
      </c>
      <c r="D17" s="15">
        <v>27</v>
      </c>
      <c r="E17" s="15"/>
      <c r="F17" s="15">
        <v>1</v>
      </c>
      <c r="G17" s="10"/>
      <c r="H17" s="10"/>
      <c r="I17" s="10"/>
      <c r="J17" s="10"/>
      <c r="K17" s="10"/>
      <c r="L17" s="10"/>
      <c r="M17" s="10"/>
      <c r="N17" s="12">
        <v>1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">
        <v>4</v>
      </c>
      <c r="AB17" s="12">
        <v>4</v>
      </c>
      <c r="AC17" s="10"/>
      <c r="AD17" s="10"/>
      <c r="AE17" s="10"/>
      <c r="AF17" s="10"/>
      <c r="AG17" s="12">
        <v>1</v>
      </c>
      <c r="AH17" s="10"/>
      <c r="AI17" s="10"/>
      <c r="AJ17" s="10"/>
    </row>
    <row r="18" spans="1:36" ht="12.75">
      <c r="A18" s="180" t="s">
        <v>260</v>
      </c>
      <c r="B18" s="12">
        <f t="shared" si="1"/>
        <v>126</v>
      </c>
      <c r="C18" s="12">
        <v>29</v>
      </c>
      <c r="D18" s="15">
        <v>49</v>
      </c>
      <c r="E18" s="15">
        <v>1</v>
      </c>
      <c r="F18" s="15">
        <v>6</v>
      </c>
      <c r="G18" s="12">
        <v>1</v>
      </c>
      <c r="H18" s="12">
        <v>2</v>
      </c>
      <c r="I18" s="10"/>
      <c r="J18" s="12">
        <v>2</v>
      </c>
      <c r="K18" s="10"/>
      <c r="L18" s="10"/>
      <c r="M18" s="10"/>
      <c r="N18" s="12">
        <v>2</v>
      </c>
      <c r="O18" s="12">
        <v>2</v>
      </c>
      <c r="P18" s="12">
        <v>3</v>
      </c>
      <c r="Q18" s="10"/>
      <c r="R18" s="10"/>
      <c r="S18" s="10"/>
      <c r="T18" s="10"/>
      <c r="U18" s="12">
        <v>1</v>
      </c>
      <c r="V18" s="10"/>
      <c r="W18" s="12">
        <v>2</v>
      </c>
      <c r="X18" s="10"/>
      <c r="Y18" s="12">
        <v>1</v>
      </c>
      <c r="Z18" s="10"/>
      <c r="AA18" s="10"/>
      <c r="AB18" s="12">
        <v>10</v>
      </c>
      <c r="AC18" s="12">
        <v>8</v>
      </c>
      <c r="AD18" s="12">
        <v>2</v>
      </c>
      <c r="AE18" s="10"/>
      <c r="AF18" s="10"/>
      <c r="AG18" s="12">
        <v>5</v>
      </c>
      <c r="AH18" s="10"/>
      <c r="AI18" s="10"/>
      <c r="AJ18" s="10"/>
    </row>
    <row r="19" spans="1:36" ht="12.75">
      <c r="A19" s="180" t="s">
        <v>261</v>
      </c>
      <c r="B19" s="12">
        <f t="shared" si="1"/>
        <v>21</v>
      </c>
      <c r="C19" s="12">
        <v>2</v>
      </c>
      <c r="D19" s="15">
        <v>17</v>
      </c>
      <c r="E19" s="15"/>
      <c r="F19" s="15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2">
        <v>1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2.75">
      <c r="A20" s="180" t="s">
        <v>262</v>
      </c>
      <c r="B20" s="12">
        <f t="shared" si="1"/>
        <v>13</v>
      </c>
      <c r="C20" s="12">
        <v>2</v>
      </c>
      <c r="D20" s="15"/>
      <c r="E20" s="15"/>
      <c r="F20" s="15"/>
      <c r="G20" s="10"/>
      <c r="H20" s="12">
        <v>1</v>
      </c>
      <c r="I20" s="10"/>
      <c r="J20" s="12">
        <v>1</v>
      </c>
      <c r="K20" s="12">
        <v>1</v>
      </c>
      <c r="L20" s="10"/>
      <c r="M20" s="12">
        <v>2</v>
      </c>
      <c r="N20" s="10"/>
      <c r="O20" s="10"/>
      <c r="P20" s="10"/>
      <c r="Q20" s="10"/>
      <c r="R20" s="10"/>
      <c r="S20" s="10"/>
      <c r="T20" s="12">
        <v>1</v>
      </c>
      <c r="U20" s="10"/>
      <c r="V20" s="10"/>
      <c r="W20" s="10"/>
      <c r="X20" s="10"/>
      <c r="Y20" s="10"/>
      <c r="Z20" s="12">
        <v>1</v>
      </c>
      <c r="AA20" s="12">
        <v>1</v>
      </c>
      <c r="AB20" s="10"/>
      <c r="AC20" s="12">
        <v>2</v>
      </c>
      <c r="AD20" s="12">
        <v>1</v>
      </c>
      <c r="AE20" s="10"/>
      <c r="AF20" s="10"/>
      <c r="AG20" s="10"/>
      <c r="AH20" s="10"/>
      <c r="AI20" s="10"/>
      <c r="AJ20" s="10"/>
    </row>
    <row r="21" spans="1:36" ht="12.75">
      <c r="A21" s="180" t="s">
        <v>263</v>
      </c>
      <c r="B21" s="12">
        <f t="shared" si="1"/>
        <v>16</v>
      </c>
      <c r="C21" s="12">
        <v>4</v>
      </c>
      <c r="D21" s="15">
        <v>4</v>
      </c>
      <c r="E21" s="15"/>
      <c r="F21" s="15"/>
      <c r="G21" s="12">
        <v>1</v>
      </c>
      <c r="H21" s="10"/>
      <c r="I21" s="10"/>
      <c r="J21" s="10"/>
      <c r="K21" s="10"/>
      <c r="L21" s="10"/>
      <c r="M21" s="10"/>
      <c r="N21" s="12">
        <v>1</v>
      </c>
      <c r="O21" s="10"/>
      <c r="P21" s="10"/>
      <c r="Q21" s="12">
        <v>1</v>
      </c>
      <c r="R21" s="10"/>
      <c r="S21" s="10"/>
      <c r="T21" s="10"/>
      <c r="U21" s="12">
        <v>1</v>
      </c>
      <c r="V21" s="10"/>
      <c r="W21" s="10"/>
      <c r="X21" s="10"/>
      <c r="Y21" s="12">
        <v>2</v>
      </c>
      <c r="Z21" s="10"/>
      <c r="AA21" s="10"/>
      <c r="AB21" s="12">
        <v>1</v>
      </c>
      <c r="AC21" s="10"/>
      <c r="AD21" s="12">
        <v>1</v>
      </c>
      <c r="AE21" s="10"/>
      <c r="AF21" s="10"/>
      <c r="AG21" s="10"/>
      <c r="AH21" s="10"/>
      <c r="AI21" s="10"/>
      <c r="AJ21" s="10"/>
    </row>
    <row r="22" spans="1:36" ht="12.75">
      <c r="A22" s="180" t="s">
        <v>264</v>
      </c>
      <c r="B22" s="12">
        <f t="shared" si="1"/>
        <v>3</v>
      </c>
      <c r="C22" s="10"/>
      <c r="D22" s="15"/>
      <c r="E22" s="15">
        <v>2</v>
      </c>
      <c r="F22" s="15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2">
        <v>1</v>
      </c>
      <c r="AC22" s="10"/>
      <c r="AD22" s="10"/>
      <c r="AE22" s="10"/>
      <c r="AF22" s="10"/>
      <c r="AG22" s="10"/>
      <c r="AH22" s="10"/>
      <c r="AI22" s="10"/>
      <c r="AJ22" s="10"/>
    </row>
    <row r="23" spans="1:36" ht="12.75">
      <c r="A23" s="180" t="s">
        <v>265</v>
      </c>
      <c r="B23" s="12">
        <f t="shared" si="1"/>
        <v>309</v>
      </c>
      <c r="C23" s="12">
        <v>40</v>
      </c>
      <c r="D23" s="15">
        <v>31</v>
      </c>
      <c r="E23" s="15">
        <v>13</v>
      </c>
      <c r="F23" s="15">
        <v>10</v>
      </c>
      <c r="G23" s="12">
        <v>5</v>
      </c>
      <c r="H23" s="12">
        <v>3</v>
      </c>
      <c r="I23" s="12">
        <v>2</v>
      </c>
      <c r="J23" s="12">
        <v>1</v>
      </c>
      <c r="K23" s="12">
        <v>8</v>
      </c>
      <c r="L23" s="12">
        <v>17</v>
      </c>
      <c r="M23" s="12">
        <v>22</v>
      </c>
      <c r="N23" s="12">
        <v>11</v>
      </c>
      <c r="O23" s="12">
        <v>8</v>
      </c>
      <c r="P23" s="12">
        <v>5</v>
      </c>
      <c r="Q23" s="12">
        <v>10</v>
      </c>
      <c r="R23" s="12">
        <v>9</v>
      </c>
      <c r="S23" s="10"/>
      <c r="T23" s="12">
        <v>5</v>
      </c>
      <c r="U23" s="12">
        <v>14</v>
      </c>
      <c r="V23" s="12">
        <v>9</v>
      </c>
      <c r="W23" s="12">
        <v>3</v>
      </c>
      <c r="X23" s="12">
        <v>3</v>
      </c>
      <c r="Y23" s="12">
        <v>2</v>
      </c>
      <c r="Z23" s="12">
        <v>1</v>
      </c>
      <c r="AA23" s="12">
        <v>15</v>
      </c>
      <c r="AB23" s="12">
        <v>22</v>
      </c>
      <c r="AC23" s="12">
        <v>15</v>
      </c>
      <c r="AD23" s="12">
        <v>3</v>
      </c>
      <c r="AE23" s="12">
        <v>1</v>
      </c>
      <c r="AF23" s="12">
        <v>7</v>
      </c>
      <c r="AG23" s="12">
        <v>4</v>
      </c>
      <c r="AH23" s="12">
        <v>4</v>
      </c>
      <c r="AI23" s="12">
        <v>4</v>
      </c>
      <c r="AJ23" s="12">
        <v>2</v>
      </c>
    </row>
    <row r="24" spans="1:36" ht="12.75">
      <c r="A24" s="180" t="s">
        <v>266</v>
      </c>
      <c r="B24" s="12">
        <f t="shared" si="1"/>
        <v>70</v>
      </c>
      <c r="C24" s="12">
        <v>11</v>
      </c>
      <c r="D24" s="12">
        <v>17</v>
      </c>
      <c r="E24" s="10"/>
      <c r="F24" s="10"/>
      <c r="G24" s="10"/>
      <c r="H24" s="12">
        <v>2</v>
      </c>
      <c r="I24" s="12">
        <v>4</v>
      </c>
      <c r="J24" s="10"/>
      <c r="K24" s="10"/>
      <c r="L24" s="10"/>
      <c r="M24" s="12">
        <v>3</v>
      </c>
      <c r="N24" s="10"/>
      <c r="O24" s="12">
        <v>1</v>
      </c>
      <c r="P24" s="10"/>
      <c r="Q24" s="10"/>
      <c r="R24" s="10"/>
      <c r="S24" s="10"/>
      <c r="T24" s="12">
        <v>3</v>
      </c>
      <c r="U24" s="12">
        <v>1</v>
      </c>
      <c r="V24" s="10"/>
      <c r="W24" s="10"/>
      <c r="X24" s="10"/>
      <c r="Y24" s="10"/>
      <c r="Z24" s="12">
        <v>1</v>
      </c>
      <c r="AA24" s="12">
        <v>3</v>
      </c>
      <c r="AB24" s="12">
        <v>7</v>
      </c>
      <c r="AC24" s="12">
        <v>4</v>
      </c>
      <c r="AD24" s="12">
        <v>6</v>
      </c>
      <c r="AE24" s="10"/>
      <c r="AF24" s="10"/>
      <c r="AG24" s="10"/>
      <c r="AH24" s="10"/>
      <c r="AI24" s="12">
        <v>3</v>
      </c>
      <c r="AJ24" s="12">
        <v>4</v>
      </c>
    </row>
    <row r="25" spans="1:36" ht="12.75">
      <c r="A25" s="180" t="s">
        <v>267</v>
      </c>
      <c r="B25" s="12">
        <f t="shared" si="1"/>
        <v>64</v>
      </c>
      <c r="C25" s="12">
        <v>16</v>
      </c>
      <c r="D25" s="15">
        <v>13</v>
      </c>
      <c r="E25" s="15"/>
      <c r="F25" s="15"/>
      <c r="G25" s="15">
        <v>3</v>
      </c>
      <c r="H25" s="15">
        <v>1</v>
      </c>
      <c r="I25" s="10"/>
      <c r="J25" s="10"/>
      <c r="K25" s="12">
        <v>1</v>
      </c>
      <c r="L25" s="12">
        <v>1</v>
      </c>
      <c r="M25" s="10"/>
      <c r="N25" s="12">
        <v>2</v>
      </c>
      <c r="O25" s="12">
        <v>1</v>
      </c>
      <c r="P25" s="10"/>
      <c r="Q25" s="12">
        <v>1</v>
      </c>
      <c r="R25" s="10"/>
      <c r="S25" s="10"/>
      <c r="T25" s="10"/>
      <c r="U25" s="12">
        <v>2</v>
      </c>
      <c r="V25" s="12">
        <v>3</v>
      </c>
      <c r="W25" s="12">
        <v>1</v>
      </c>
      <c r="X25" s="10"/>
      <c r="Y25" s="12">
        <v>1</v>
      </c>
      <c r="Z25" s="10"/>
      <c r="AA25" s="12">
        <v>5</v>
      </c>
      <c r="AB25" s="12">
        <v>3</v>
      </c>
      <c r="AC25" s="10"/>
      <c r="AD25" s="12">
        <v>8</v>
      </c>
      <c r="AE25" s="10"/>
      <c r="AF25" s="10"/>
      <c r="AG25" s="10"/>
      <c r="AH25" s="12">
        <v>1</v>
      </c>
      <c r="AI25" s="10"/>
      <c r="AJ25" s="12">
        <v>1</v>
      </c>
    </row>
    <row r="26" spans="1:36" ht="12.75">
      <c r="A26" s="180" t="s">
        <v>268</v>
      </c>
      <c r="B26" s="12">
        <f t="shared" si="1"/>
        <v>12</v>
      </c>
      <c r="C26" s="12">
        <v>6</v>
      </c>
      <c r="D26" s="12">
        <v>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>
        <v>1</v>
      </c>
      <c r="S26" s="10"/>
      <c r="T26" s="10"/>
      <c r="U26" s="10"/>
      <c r="V26" s="10"/>
      <c r="W26" s="10"/>
      <c r="X26" s="10"/>
      <c r="Y26" s="10"/>
      <c r="Z26" s="10"/>
      <c r="AA26" s="12">
        <v>1</v>
      </c>
      <c r="AB26" s="10"/>
      <c r="AC26" s="10"/>
      <c r="AD26" s="12">
        <v>1</v>
      </c>
      <c r="AE26" s="10"/>
      <c r="AF26" s="10"/>
      <c r="AG26" s="10"/>
      <c r="AH26" s="10"/>
      <c r="AI26" s="10"/>
      <c r="AJ26" s="10"/>
    </row>
    <row r="27" spans="1:36" ht="12.75">
      <c r="A27" s="180" t="s">
        <v>269</v>
      </c>
      <c r="B27" s="12">
        <f t="shared" si="1"/>
        <v>9372</v>
      </c>
      <c r="C27" s="12">
        <v>1406</v>
      </c>
      <c r="D27" s="15">
        <v>1096</v>
      </c>
      <c r="E27" s="15">
        <v>266</v>
      </c>
      <c r="F27" s="15">
        <v>325</v>
      </c>
      <c r="G27" s="12">
        <v>265</v>
      </c>
      <c r="H27" s="12">
        <v>330</v>
      </c>
      <c r="I27" s="12">
        <v>265</v>
      </c>
      <c r="J27" s="12">
        <v>226</v>
      </c>
      <c r="K27" s="12">
        <v>368</v>
      </c>
      <c r="L27" s="12">
        <v>435</v>
      </c>
      <c r="M27" s="12">
        <v>69</v>
      </c>
      <c r="N27" s="12">
        <v>125</v>
      </c>
      <c r="O27" s="12">
        <v>171</v>
      </c>
      <c r="P27" s="12">
        <v>232</v>
      </c>
      <c r="Q27" s="12">
        <v>103</v>
      </c>
      <c r="R27" s="12">
        <v>115</v>
      </c>
      <c r="S27" s="12">
        <v>102</v>
      </c>
      <c r="T27" s="12">
        <v>140</v>
      </c>
      <c r="U27" s="12">
        <v>82</v>
      </c>
      <c r="V27" s="12">
        <v>142</v>
      </c>
      <c r="W27" s="12">
        <v>147</v>
      </c>
      <c r="X27" s="12">
        <v>163</v>
      </c>
      <c r="Y27" s="12">
        <v>45</v>
      </c>
      <c r="Z27" s="12">
        <v>68</v>
      </c>
      <c r="AA27" s="12">
        <v>566</v>
      </c>
      <c r="AB27" s="12">
        <v>787</v>
      </c>
      <c r="AC27" s="12">
        <v>338</v>
      </c>
      <c r="AD27" s="12">
        <v>299</v>
      </c>
      <c r="AE27" s="12">
        <v>33</v>
      </c>
      <c r="AF27" s="12">
        <v>13</v>
      </c>
      <c r="AG27" s="12">
        <v>207</v>
      </c>
      <c r="AH27" s="12">
        <v>373</v>
      </c>
      <c r="AI27" s="12">
        <v>44</v>
      </c>
      <c r="AJ27" s="12">
        <v>26</v>
      </c>
    </row>
    <row r="28" spans="1:36" ht="12.75">
      <c r="A28" s="180" t="s">
        <v>270</v>
      </c>
      <c r="B28" s="12">
        <f t="shared" si="1"/>
        <v>3</v>
      </c>
      <c r="C28" s="10"/>
      <c r="D28" s="15"/>
      <c r="E28" s="15"/>
      <c r="F28" s="1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2">
        <v>1</v>
      </c>
      <c r="V28" s="10"/>
      <c r="W28" s="12">
        <v>1</v>
      </c>
      <c r="X28" s="12">
        <v>1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.75">
      <c r="A29" s="180" t="s">
        <v>271</v>
      </c>
      <c r="B29" s="12">
        <f t="shared" si="1"/>
        <v>18</v>
      </c>
      <c r="C29" s="12">
        <v>5</v>
      </c>
      <c r="D29" s="15"/>
      <c r="E29" s="15"/>
      <c r="F29" s="15">
        <v>1</v>
      </c>
      <c r="G29" s="12">
        <v>3</v>
      </c>
      <c r="H29" s="10"/>
      <c r="I29" s="10"/>
      <c r="J29" s="10"/>
      <c r="K29" s="10"/>
      <c r="L29" s="10"/>
      <c r="M29" s="12">
        <v>1</v>
      </c>
      <c r="N29" s="10"/>
      <c r="O29" s="12">
        <v>1</v>
      </c>
      <c r="P29" s="10"/>
      <c r="Q29" s="10"/>
      <c r="R29" s="10"/>
      <c r="S29" s="10"/>
      <c r="T29" s="10"/>
      <c r="U29" s="10"/>
      <c r="V29" s="12">
        <v>1</v>
      </c>
      <c r="W29" s="10"/>
      <c r="X29" s="10"/>
      <c r="Y29" s="10"/>
      <c r="Z29" s="10"/>
      <c r="AA29" s="12">
        <v>2</v>
      </c>
      <c r="AB29" s="10"/>
      <c r="AC29" s="12">
        <v>2</v>
      </c>
      <c r="AD29" s="10"/>
      <c r="AE29" s="10"/>
      <c r="AF29" s="10"/>
      <c r="AG29" s="12">
        <v>1</v>
      </c>
      <c r="AH29" s="12">
        <v>1</v>
      </c>
      <c r="AI29" s="10"/>
      <c r="AJ29" s="10"/>
    </row>
    <row r="30" spans="1:36" ht="12.75">
      <c r="A30" s="180" t="s">
        <v>272</v>
      </c>
      <c r="B30" s="12">
        <f t="shared" si="1"/>
        <v>21</v>
      </c>
      <c r="C30" s="12">
        <v>4</v>
      </c>
      <c r="D30" s="15">
        <v>3</v>
      </c>
      <c r="E30" s="15"/>
      <c r="F30" s="15"/>
      <c r="G30" s="12">
        <v>2</v>
      </c>
      <c r="H30" s="12">
        <v>1</v>
      </c>
      <c r="I30" s="10"/>
      <c r="J30" s="10"/>
      <c r="K30" s="10"/>
      <c r="L30" s="10"/>
      <c r="M30" s="12">
        <v>1</v>
      </c>
      <c r="N30" s="12">
        <v>1</v>
      </c>
      <c r="O30" s="10"/>
      <c r="P30" s="10"/>
      <c r="Q30" s="10"/>
      <c r="R30" s="12">
        <v>2</v>
      </c>
      <c r="S30" s="10"/>
      <c r="T30" s="12">
        <v>1</v>
      </c>
      <c r="U30" s="10"/>
      <c r="V30" s="12">
        <v>1</v>
      </c>
      <c r="W30" s="10"/>
      <c r="X30" s="10"/>
      <c r="Y30" s="10"/>
      <c r="Z30" s="10"/>
      <c r="AA30" s="10"/>
      <c r="AB30" s="12">
        <v>4</v>
      </c>
      <c r="AC30" s="12">
        <v>1</v>
      </c>
      <c r="AD30" s="10"/>
      <c r="AE30" s="10"/>
      <c r="AF30" s="10"/>
      <c r="AG30" s="10"/>
      <c r="AH30" s="10"/>
      <c r="AI30" s="10"/>
      <c r="AJ30" s="10"/>
    </row>
    <row r="31" spans="1:36" ht="12.75">
      <c r="A31" s="180" t="s">
        <v>273</v>
      </c>
      <c r="B31" s="12">
        <f t="shared" si="1"/>
        <v>11</v>
      </c>
      <c r="C31" s="12">
        <v>1</v>
      </c>
      <c r="D31" s="15">
        <v>8</v>
      </c>
      <c r="E31" s="15"/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2">
        <v>1</v>
      </c>
      <c r="U31" s="10"/>
      <c r="V31" s="12">
        <v>1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.75">
      <c r="A32" s="180" t="s">
        <v>274</v>
      </c>
      <c r="B32" s="12">
        <f t="shared" si="1"/>
        <v>0</v>
      </c>
      <c r="C32" s="10"/>
      <c r="D32" s="15"/>
      <c r="E32" s="15"/>
      <c r="F32" s="1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.75">
      <c r="A33" s="180" t="s">
        <v>275</v>
      </c>
      <c r="B33" s="12">
        <f t="shared" si="1"/>
        <v>37</v>
      </c>
      <c r="C33" s="12">
        <v>2</v>
      </c>
      <c r="D33" s="15">
        <v>1</v>
      </c>
      <c r="E33" s="15">
        <v>2</v>
      </c>
      <c r="F33" s="15"/>
      <c r="G33" s="12">
        <v>8</v>
      </c>
      <c r="H33" s="12">
        <v>11</v>
      </c>
      <c r="I33" s="10"/>
      <c r="J33" s="10"/>
      <c r="K33" s="12">
        <v>4</v>
      </c>
      <c r="L33" s="12">
        <v>7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2">
        <v>2</v>
      </c>
      <c r="AE33" s="10"/>
      <c r="AF33" s="10"/>
      <c r="AG33" s="10"/>
      <c r="AH33" s="10"/>
      <c r="AI33" s="10"/>
      <c r="AJ33" s="10"/>
    </row>
    <row r="34" spans="1:36" ht="12.75">
      <c r="A34" s="180" t="s">
        <v>276</v>
      </c>
      <c r="B34" s="12">
        <f t="shared" si="1"/>
        <v>128</v>
      </c>
      <c r="C34" s="12">
        <v>23</v>
      </c>
      <c r="D34" s="15">
        <v>33</v>
      </c>
      <c r="E34" s="15">
        <v>1</v>
      </c>
      <c r="F34" s="15"/>
      <c r="G34" s="12">
        <v>3</v>
      </c>
      <c r="H34" s="12">
        <v>1</v>
      </c>
      <c r="I34" s="10"/>
      <c r="J34" s="10"/>
      <c r="K34" s="10"/>
      <c r="L34" s="12">
        <v>3</v>
      </c>
      <c r="M34" s="10"/>
      <c r="N34" s="10"/>
      <c r="O34" s="12">
        <v>3</v>
      </c>
      <c r="P34" s="12">
        <v>2</v>
      </c>
      <c r="Q34" s="12">
        <v>2</v>
      </c>
      <c r="R34" s="12">
        <v>1</v>
      </c>
      <c r="S34" s="12">
        <v>2</v>
      </c>
      <c r="T34" s="12">
        <v>1</v>
      </c>
      <c r="U34" s="12">
        <v>2</v>
      </c>
      <c r="V34" s="12">
        <v>1</v>
      </c>
      <c r="W34" s="12">
        <v>3</v>
      </c>
      <c r="X34" s="12">
        <v>7</v>
      </c>
      <c r="Y34" s="10"/>
      <c r="Z34" s="10"/>
      <c r="AA34" s="12">
        <v>9</v>
      </c>
      <c r="AB34" s="12">
        <v>14</v>
      </c>
      <c r="AC34" s="12">
        <v>4</v>
      </c>
      <c r="AD34" s="12">
        <v>1</v>
      </c>
      <c r="AE34" s="10"/>
      <c r="AF34" s="10"/>
      <c r="AG34" s="12">
        <v>4</v>
      </c>
      <c r="AH34" s="12">
        <v>5</v>
      </c>
      <c r="AI34" s="12">
        <v>3</v>
      </c>
      <c r="AJ34" s="10"/>
    </row>
    <row r="35" spans="1:36" ht="12.75">
      <c r="A35" s="180" t="s">
        <v>277</v>
      </c>
      <c r="B35" s="12">
        <f t="shared" si="1"/>
        <v>49</v>
      </c>
      <c r="C35" s="12">
        <v>4</v>
      </c>
      <c r="D35" s="15">
        <v>20</v>
      </c>
      <c r="E35" s="15">
        <v>1</v>
      </c>
      <c r="F35" s="15"/>
      <c r="G35" s="12">
        <v>1</v>
      </c>
      <c r="H35" s="10"/>
      <c r="I35" s="10"/>
      <c r="J35" s="10"/>
      <c r="K35" s="10"/>
      <c r="L35" s="10"/>
      <c r="M35" s="10"/>
      <c r="N35" s="12">
        <v>1</v>
      </c>
      <c r="O35" s="12">
        <v>1</v>
      </c>
      <c r="P35" s="12">
        <v>4</v>
      </c>
      <c r="Q35" s="10"/>
      <c r="R35" s="12">
        <v>1</v>
      </c>
      <c r="S35" s="12">
        <v>1</v>
      </c>
      <c r="T35" s="12">
        <v>1</v>
      </c>
      <c r="U35" s="10"/>
      <c r="V35" s="12">
        <v>1</v>
      </c>
      <c r="W35" s="10"/>
      <c r="X35" s="10"/>
      <c r="Y35" s="12">
        <v>1</v>
      </c>
      <c r="Z35" s="12">
        <v>1</v>
      </c>
      <c r="AA35" s="12">
        <v>3</v>
      </c>
      <c r="AB35" s="12">
        <v>6</v>
      </c>
      <c r="AC35" s="12">
        <v>1</v>
      </c>
      <c r="AD35" s="10"/>
      <c r="AE35" s="10"/>
      <c r="AF35" s="10"/>
      <c r="AG35" s="10"/>
      <c r="AH35" s="12">
        <v>1</v>
      </c>
      <c r="AI35" s="10"/>
      <c r="AJ35" s="10"/>
    </row>
    <row r="36" spans="1:36" ht="12.75">
      <c r="A36" s="180" t="s">
        <v>278</v>
      </c>
      <c r="B36" s="12">
        <f t="shared" si="1"/>
        <v>7</v>
      </c>
      <c r="C36" s="12">
        <v>2</v>
      </c>
      <c r="D36" s="15">
        <v>1</v>
      </c>
      <c r="E36" s="15"/>
      <c r="F36" s="15"/>
      <c r="G36" s="10"/>
      <c r="H36" s="10"/>
      <c r="I36" s="10"/>
      <c r="J36" s="10"/>
      <c r="K36" s="10"/>
      <c r="L36" s="10"/>
      <c r="M36" s="12">
        <v>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2">
        <v>1</v>
      </c>
      <c r="AC36" s="10"/>
      <c r="AD36" s="12">
        <v>2</v>
      </c>
      <c r="AE36" s="10"/>
      <c r="AF36" s="10"/>
      <c r="AG36" s="10"/>
      <c r="AH36" s="10"/>
      <c r="AI36" s="10"/>
      <c r="AJ36" s="10"/>
    </row>
    <row r="37" spans="1:36" ht="12.75">
      <c r="A37" s="180" t="s">
        <v>279</v>
      </c>
      <c r="B37" s="12">
        <f t="shared" si="1"/>
        <v>12</v>
      </c>
      <c r="C37" s="12">
        <v>6</v>
      </c>
      <c r="D37" s="15"/>
      <c r="E37" s="15"/>
      <c r="F37" s="15"/>
      <c r="G37" s="10"/>
      <c r="H37" s="10"/>
      <c r="I37" s="10"/>
      <c r="J37" s="10"/>
      <c r="K37" s="12">
        <v>1</v>
      </c>
      <c r="L37" s="12">
        <v>1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2">
        <v>1</v>
      </c>
      <c r="AA37" s="10"/>
      <c r="AB37" s="12">
        <v>1</v>
      </c>
      <c r="AC37" s="12">
        <v>1</v>
      </c>
      <c r="AD37" s="12">
        <v>1</v>
      </c>
      <c r="AE37" s="10"/>
      <c r="AF37" s="10"/>
      <c r="AG37" s="10"/>
      <c r="AH37" s="10"/>
      <c r="AI37" s="10"/>
      <c r="AJ37" s="10"/>
    </row>
    <row r="38" spans="1:36" ht="12.75">
      <c r="A38" s="180" t="s">
        <v>280</v>
      </c>
      <c r="B38" s="12">
        <f t="shared" si="1"/>
        <v>3</v>
      </c>
      <c r="C38" s="10"/>
      <c r="D38" s="15"/>
      <c r="E38" s="15"/>
      <c r="F38" s="15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2">
        <v>2</v>
      </c>
      <c r="AC38" s="10"/>
      <c r="AD38" s="12">
        <v>1</v>
      </c>
      <c r="AE38" s="10"/>
      <c r="AF38" s="10"/>
      <c r="AG38" s="10"/>
      <c r="AH38" s="10"/>
      <c r="AI38" s="10"/>
      <c r="AJ38" s="10"/>
    </row>
    <row r="39" spans="1:36" ht="12.75">
      <c r="A39" s="180" t="s">
        <v>281</v>
      </c>
      <c r="B39" s="12">
        <f t="shared" si="1"/>
        <v>23</v>
      </c>
      <c r="C39" s="12">
        <v>4</v>
      </c>
      <c r="D39" s="15">
        <v>3</v>
      </c>
      <c r="E39" s="15"/>
      <c r="F39" s="15"/>
      <c r="G39" s="10"/>
      <c r="H39" s="10"/>
      <c r="I39" s="10"/>
      <c r="J39" s="10"/>
      <c r="K39" s="10"/>
      <c r="L39" s="12">
        <v>1</v>
      </c>
      <c r="M39" s="12">
        <v>1</v>
      </c>
      <c r="N39" s="12">
        <v>1</v>
      </c>
      <c r="O39" s="10"/>
      <c r="P39" s="10"/>
      <c r="Q39" s="10"/>
      <c r="R39" s="12">
        <v>1</v>
      </c>
      <c r="S39" s="10"/>
      <c r="T39" s="10"/>
      <c r="U39" s="10"/>
      <c r="V39" s="12">
        <v>2</v>
      </c>
      <c r="W39" s="10"/>
      <c r="X39" s="10"/>
      <c r="Y39" s="12">
        <v>1</v>
      </c>
      <c r="Z39" s="12">
        <v>1</v>
      </c>
      <c r="AA39" s="12">
        <v>1</v>
      </c>
      <c r="AB39" s="12">
        <v>4</v>
      </c>
      <c r="AC39" s="12">
        <v>1</v>
      </c>
      <c r="AD39" s="12">
        <v>1</v>
      </c>
      <c r="AE39" s="10"/>
      <c r="AF39" s="10"/>
      <c r="AG39" s="10"/>
      <c r="AH39" s="12">
        <v>1</v>
      </c>
      <c r="AI39" s="10"/>
      <c r="AJ39" s="10"/>
    </row>
    <row r="40" spans="1:36" ht="12.75">
      <c r="A40" s="180" t="s">
        <v>282</v>
      </c>
      <c r="B40" s="12">
        <f t="shared" si="1"/>
        <v>5</v>
      </c>
      <c r="C40" s="10"/>
      <c r="D40" s="15"/>
      <c r="E40" s="15"/>
      <c r="F40" s="15"/>
      <c r="G40" s="10"/>
      <c r="H40" s="10"/>
      <c r="I40" s="10"/>
      <c r="J40" s="10"/>
      <c r="K40" s="10"/>
      <c r="L40" s="10"/>
      <c r="M40" s="12">
        <v>1</v>
      </c>
      <c r="N40" s="12">
        <v>2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2">
        <v>1</v>
      </c>
      <c r="AE40" s="10"/>
      <c r="AF40" s="10"/>
      <c r="AG40" s="12">
        <v>1</v>
      </c>
      <c r="AH40" s="10"/>
      <c r="AI40" s="10"/>
      <c r="AJ40" s="10"/>
    </row>
    <row r="41" spans="1:36" ht="12.75">
      <c r="A41" s="180" t="s">
        <v>283</v>
      </c>
      <c r="B41" s="12">
        <f t="shared" si="1"/>
        <v>11</v>
      </c>
      <c r="C41" s="12">
        <v>3</v>
      </c>
      <c r="D41" s="15"/>
      <c r="E41" s="15">
        <v>1</v>
      </c>
      <c r="F41" s="15"/>
      <c r="G41" s="10"/>
      <c r="H41" s="10"/>
      <c r="I41" s="10"/>
      <c r="J41" s="10"/>
      <c r="K41" s="10"/>
      <c r="L41" s="10"/>
      <c r="M41" s="10"/>
      <c r="N41" s="10"/>
      <c r="O41" s="10"/>
      <c r="P41" s="12">
        <v>1</v>
      </c>
      <c r="Q41" s="10"/>
      <c r="R41" s="12">
        <v>1</v>
      </c>
      <c r="S41" s="10"/>
      <c r="T41" s="10"/>
      <c r="U41" s="10"/>
      <c r="V41" s="10"/>
      <c r="W41" s="10"/>
      <c r="X41" s="10"/>
      <c r="Y41" s="10"/>
      <c r="Z41" s="10"/>
      <c r="AA41" s="12">
        <v>1</v>
      </c>
      <c r="AB41" s="12">
        <v>2</v>
      </c>
      <c r="AC41" s="10"/>
      <c r="AD41" s="12">
        <v>1</v>
      </c>
      <c r="AE41" s="10"/>
      <c r="AF41" s="10"/>
      <c r="AG41" s="10"/>
      <c r="AH41" s="12">
        <v>1</v>
      </c>
      <c r="AI41" s="10"/>
      <c r="AJ41" s="10"/>
    </row>
    <row r="42" spans="1:36" ht="12.75">
      <c r="A42" s="180" t="s">
        <v>284</v>
      </c>
      <c r="B42" s="12">
        <f t="shared" si="1"/>
        <v>22</v>
      </c>
      <c r="C42" s="12">
        <v>5</v>
      </c>
      <c r="D42" s="12">
        <v>2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2">
        <v>1</v>
      </c>
      <c r="P42" s="12">
        <v>1</v>
      </c>
      <c r="Q42" s="10"/>
      <c r="R42" s="12">
        <v>1</v>
      </c>
      <c r="S42" s="10"/>
      <c r="T42" s="10"/>
      <c r="U42" s="10"/>
      <c r="V42" s="12">
        <v>1</v>
      </c>
      <c r="W42" s="10"/>
      <c r="X42" s="12">
        <v>2</v>
      </c>
      <c r="Y42" s="10"/>
      <c r="Z42" s="10"/>
      <c r="AA42" s="12">
        <v>2</v>
      </c>
      <c r="AB42" s="12">
        <v>1</v>
      </c>
      <c r="AC42" s="10"/>
      <c r="AD42" s="12">
        <v>1</v>
      </c>
      <c r="AE42" s="12">
        <v>2</v>
      </c>
      <c r="AF42" s="12">
        <v>2</v>
      </c>
      <c r="AG42" s="10"/>
      <c r="AH42" s="10"/>
      <c r="AI42" s="12">
        <v>1</v>
      </c>
      <c r="AJ42" s="10"/>
    </row>
    <row r="43" spans="33:35" ht="12.75">
      <c r="AG43" s="1"/>
      <c r="AI43" s="2" t="s">
        <v>825</v>
      </c>
    </row>
  </sheetData>
  <sheetProtection password="CA55" sheet="1" objects="1" scenarios="1"/>
  <mergeCells count="38">
    <mergeCell ref="A1:AJ1"/>
    <mergeCell ref="A2:AJ2"/>
    <mergeCell ref="Y6:Z6"/>
    <mergeCell ref="AA6:AB6"/>
    <mergeCell ref="AC6:AD6"/>
    <mergeCell ref="AE6:AF6"/>
    <mergeCell ref="Q6:R6"/>
    <mergeCell ref="S6:T6"/>
    <mergeCell ref="U6:V6"/>
    <mergeCell ref="W6:X6"/>
    <mergeCell ref="I6:J6"/>
    <mergeCell ref="K6:L6"/>
    <mergeCell ref="M6:N6"/>
    <mergeCell ref="O6:P6"/>
    <mergeCell ref="C5:D5"/>
    <mergeCell ref="C6:D6"/>
    <mergeCell ref="E5:F5"/>
    <mergeCell ref="G5:H5"/>
    <mergeCell ref="E6:F6"/>
    <mergeCell ref="G6:H6"/>
    <mergeCell ref="AI6:AJ6"/>
    <mergeCell ref="AG6:AH6"/>
    <mergeCell ref="AG5:AH5"/>
    <mergeCell ref="AI5:AJ5"/>
    <mergeCell ref="U5:V5"/>
    <mergeCell ref="W5:X5"/>
    <mergeCell ref="Y5:Z5"/>
    <mergeCell ref="AA5:AB5"/>
    <mergeCell ref="A5:A7"/>
    <mergeCell ref="B5:B7"/>
    <mergeCell ref="AC5:AD5"/>
    <mergeCell ref="AE5:AF5"/>
    <mergeCell ref="I5:J5"/>
    <mergeCell ref="K5:L5"/>
    <mergeCell ref="M5:N5"/>
    <mergeCell ref="O5:P5"/>
    <mergeCell ref="Q5:R5"/>
    <mergeCell ref="S5:T5"/>
  </mergeCells>
  <printOptions horizontalCentered="1"/>
  <pageMargins left="0.75" right="0.75" top="0.48" bottom="1" header="0" footer="0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46"/>
  <sheetViews>
    <sheetView showGridLines="0" workbookViewId="0" topLeftCell="AF1">
      <selection activeCell="B5" sqref="B5"/>
    </sheetView>
  </sheetViews>
  <sheetFormatPr defaultColWidth="6.625" defaultRowHeight="12.75"/>
  <cols>
    <col min="1" max="1" width="18.625" style="2" customWidth="1"/>
    <col min="2" max="2" width="5.50390625" style="2" bestFit="1" customWidth="1"/>
    <col min="3" max="3" width="4.125" style="2" bestFit="1" customWidth="1"/>
    <col min="4" max="4" width="3.875" style="2" bestFit="1" customWidth="1"/>
    <col min="5" max="5" width="2.125" style="2" bestFit="1" customWidth="1"/>
    <col min="6" max="6" width="5.125" style="2" bestFit="1" customWidth="1"/>
    <col min="7" max="7" width="6.50390625" style="2" bestFit="1" customWidth="1"/>
    <col min="8" max="8" width="7.50390625" style="2" bestFit="1" customWidth="1"/>
    <col min="9" max="9" width="6.50390625" style="2" bestFit="1" customWidth="1"/>
    <col min="10" max="10" width="2.625" style="2" bestFit="1" customWidth="1"/>
    <col min="11" max="11" width="5.125" style="2" bestFit="1" customWidth="1"/>
    <col min="12" max="12" width="2.625" style="2" bestFit="1" customWidth="1"/>
    <col min="13" max="13" width="5.125" style="2" bestFit="1" customWidth="1"/>
    <col min="14" max="14" width="4.00390625" style="2" bestFit="1" customWidth="1"/>
    <col min="15" max="15" width="5.375" style="2" bestFit="1" customWidth="1"/>
    <col min="16" max="16" width="6.75390625" style="2" bestFit="1" customWidth="1"/>
    <col min="17" max="17" width="7.375" style="2" bestFit="1" customWidth="1"/>
    <col min="18" max="18" width="3.50390625" style="2" bestFit="1" customWidth="1"/>
    <col min="19" max="19" width="5.125" style="2" bestFit="1" customWidth="1"/>
    <col min="20" max="20" width="3.75390625" style="2" bestFit="1" customWidth="1"/>
    <col min="21" max="21" width="6.125" style="2" customWidth="1"/>
    <col min="22" max="22" width="5.125" style="2" bestFit="1" customWidth="1"/>
    <col min="23" max="23" width="2.625" style="2" bestFit="1" customWidth="1"/>
    <col min="24" max="24" width="5.125" style="2" bestFit="1" customWidth="1"/>
    <col min="25" max="25" width="3.75390625" style="2" bestFit="1" customWidth="1"/>
    <col min="26" max="26" width="5.25390625" style="2" bestFit="1" customWidth="1"/>
    <col min="27" max="27" width="6.50390625" style="2" bestFit="1" customWidth="1"/>
    <col min="28" max="28" width="6.25390625" style="2" bestFit="1" customWidth="1"/>
    <col min="29" max="29" width="6.875" style="2" bestFit="1" customWidth="1"/>
    <col min="30" max="30" width="3.75390625" style="2" bestFit="1" customWidth="1"/>
    <col min="31" max="31" width="6.125" style="2" bestFit="1" customWidth="1"/>
    <col min="32" max="32" width="7.00390625" style="2" bestFit="1" customWidth="1"/>
    <col min="33" max="33" width="5.875" style="2" bestFit="1" customWidth="1"/>
    <col min="34" max="35" width="5.125" style="2" bestFit="1" customWidth="1"/>
    <col min="36" max="36" width="8.00390625" style="2" bestFit="1" customWidth="1"/>
    <col min="37" max="37" width="3.50390625" style="2" bestFit="1" customWidth="1"/>
    <col min="38" max="38" width="5.125" style="2" bestFit="1" customWidth="1"/>
    <col min="39" max="39" width="2.625" style="2" bestFit="1" customWidth="1"/>
    <col min="40" max="40" width="5.125" style="2" bestFit="1" customWidth="1"/>
    <col min="41" max="41" width="2.625" style="2" bestFit="1" customWidth="1"/>
    <col min="42" max="42" width="5.125" style="2" bestFit="1" customWidth="1"/>
    <col min="43" max="43" width="3.50390625" style="2" bestFit="1" customWidth="1"/>
    <col min="44" max="44" width="5.75390625" style="2" customWidth="1"/>
    <col min="45" max="45" width="6.00390625" style="2" customWidth="1"/>
    <col min="46" max="47" width="4.625" style="2" customWidth="1"/>
    <col min="48" max="16384" width="6.625" style="2" customWidth="1"/>
  </cols>
  <sheetData>
    <row r="1" spans="1:44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</row>
    <row r="2" spans="1:44" s="4" customFormat="1" ht="12.75">
      <c r="A2" s="378" t="s">
        <v>293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</row>
    <row r="3" spans="1:44" s="4" customFormat="1" ht="12.75">
      <c r="A3" s="378" t="s">
        <v>231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</row>
    <row r="4" s="4" customFormat="1" ht="12.75">
      <c r="A4" s="3"/>
    </row>
    <row r="5" s="4" customFormat="1" ht="12.75">
      <c r="A5" s="3" t="s">
        <v>294</v>
      </c>
    </row>
    <row r="6" spans="1:44" s="4" customFormat="1" ht="12.75">
      <c r="A6" s="365" t="s">
        <v>234</v>
      </c>
      <c r="B6" s="153" t="s">
        <v>115</v>
      </c>
      <c r="C6" s="153" t="s">
        <v>781</v>
      </c>
      <c r="D6" s="325" t="s">
        <v>464</v>
      </c>
      <c r="E6" s="326"/>
      <c r="F6" s="393"/>
      <c r="G6" s="325" t="s">
        <v>76</v>
      </c>
      <c r="H6" s="326"/>
      <c r="I6" s="393"/>
      <c r="J6" s="169"/>
      <c r="K6" s="166"/>
      <c r="L6" s="364" t="s">
        <v>775</v>
      </c>
      <c r="M6" s="357"/>
      <c r="N6" s="326" t="s">
        <v>84</v>
      </c>
      <c r="O6" s="326"/>
      <c r="P6" s="326"/>
      <c r="Q6" s="393"/>
      <c r="R6" s="397" t="s">
        <v>85</v>
      </c>
      <c r="S6" s="398"/>
      <c r="T6" s="325" t="s">
        <v>748</v>
      </c>
      <c r="U6" s="326"/>
      <c r="V6" s="393"/>
      <c r="W6" s="364" t="s">
        <v>776</v>
      </c>
      <c r="X6" s="357"/>
      <c r="Y6" s="394" t="s">
        <v>88</v>
      </c>
      <c r="Z6" s="395"/>
      <c r="AA6" s="395"/>
      <c r="AB6" s="395"/>
      <c r="AC6" s="396"/>
      <c r="AD6" s="394" t="s">
        <v>83</v>
      </c>
      <c r="AE6" s="395"/>
      <c r="AF6" s="395"/>
      <c r="AG6" s="395"/>
      <c r="AH6" s="395"/>
      <c r="AI6" s="396"/>
      <c r="AJ6" s="173" t="s">
        <v>771</v>
      </c>
      <c r="AK6" s="364" t="s">
        <v>749</v>
      </c>
      <c r="AL6" s="357"/>
      <c r="AM6" s="364" t="s">
        <v>777</v>
      </c>
      <c r="AN6" s="357"/>
      <c r="AO6" s="364" t="s">
        <v>778</v>
      </c>
      <c r="AP6" s="357"/>
      <c r="AQ6" s="397" t="s">
        <v>93</v>
      </c>
      <c r="AR6" s="398"/>
    </row>
    <row r="7" spans="1:44" s="4" customFormat="1" ht="12.75">
      <c r="A7" s="358"/>
      <c r="B7" s="154" t="s">
        <v>288</v>
      </c>
      <c r="C7" s="153" t="s">
        <v>779</v>
      </c>
      <c r="D7" s="165" t="s">
        <v>779</v>
      </c>
      <c r="E7" s="403" t="s">
        <v>750</v>
      </c>
      <c r="F7" s="404"/>
      <c r="G7" s="156" t="s">
        <v>235</v>
      </c>
      <c r="H7" s="156" t="s">
        <v>236</v>
      </c>
      <c r="I7" s="156" t="s">
        <v>237</v>
      </c>
      <c r="J7" s="360" t="s">
        <v>774</v>
      </c>
      <c r="K7" s="361"/>
      <c r="L7" s="360"/>
      <c r="M7" s="361"/>
      <c r="N7" s="170" t="s">
        <v>216</v>
      </c>
      <c r="O7" s="156" t="s">
        <v>238</v>
      </c>
      <c r="P7" s="156" t="s">
        <v>238</v>
      </c>
      <c r="Q7" s="155" t="s">
        <v>243</v>
      </c>
      <c r="R7" s="399"/>
      <c r="S7" s="400"/>
      <c r="T7" s="157" t="s">
        <v>216</v>
      </c>
      <c r="U7" s="130" t="s">
        <v>761</v>
      </c>
      <c r="V7" s="156" t="s">
        <v>751</v>
      </c>
      <c r="W7" s="360"/>
      <c r="X7" s="361"/>
      <c r="Y7" s="172" t="s">
        <v>216</v>
      </c>
      <c r="Z7" s="173" t="s">
        <v>239</v>
      </c>
      <c r="AA7" s="173" t="s">
        <v>763</v>
      </c>
      <c r="AB7" s="173" t="s">
        <v>764</v>
      </c>
      <c r="AC7" s="173" t="s">
        <v>240</v>
      </c>
      <c r="AD7" s="157" t="s">
        <v>216</v>
      </c>
      <c r="AE7" s="167" t="s">
        <v>765</v>
      </c>
      <c r="AF7" s="175" t="s">
        <v>767</v>
      </c>
      <c r="AG7" s="167" t="s">
        <v>239</v>
      </c>
      <c r="AH7" s="175" t="s">
        <v>765</v>
      </c>
      <c r="AI7" s="173" t="s">
        <v>239</v>
      </c>
      <c r="AJ7" s="177" t="s">
        <v>772</v>
      </c>
      <c r="AK7" s="360"/>
      <c r="AL7" s="361"/>
      <c r="AM7" s="360"/>
      <c r="AN7" s="361"/>
      <c r="AO7" s="360"/>
      <c r="AP7" s="361"/>
      <c r="AQ7" s="399"/>
      <c r="AR7" s="400"/>
    </row>
    <row r="8" spans="1:44" s="4" customFormat="1" ht="12.75">
      <c r="A8" s="358"/>
      <c r="B8" s="154" t="s">
        <v>752</v>
      </c>
      <c r="C8" s="171" t="s">
        <v>780</v>
      </c>
      <c r="D8" s="165" t="s">
        <v>780</v>
      </c>
      <c r="E8" s="323" t="s">
        <v>753</v>
      </c>
      <c r="F8" s="324"/>
      <c r="G8" s="160" t="s">
        <v>295</v>
      </c>
      <c r="H8" s="160" t="s">
        <v>241</v>
      </c>
      <c r="I8" s="160" t="s">
        <v>242</v>
      </c>
      <c r="J8" s="362"/>
      <c r="K8" s="363"/>
      <c r="L8" s="362"/>
      <c r="M8" s="363"/>
      <c r="N8" s="159" t="s">
        <v>754</v>
      </c>
      <c r="O8" s="160" t="s">
        <v>243</v>
      </c>
      <c r="P8" s="160" t="s">
        <v>240</v>
      </c>
      <c r="Q8" s="158" t="s">
        <v>760</v>
      </c>
      <c r="R8" s="401"/>
      <c r="S8" s="402"/>
      <c r="T8" s="160" t="s">
        <v>754</v>
      </c>
      <c r="U8" s="161" t="s">
        <v>762</v>
      </c>
      <c r="V8" s="160" t="s">
        <v>755</v>
      </c>
      <c r="W8" s="362"/>
      <c r="X8" s="363"/>
      <c r="Y8" s="158" t="s">
        <v>754</v>
      </c>
      <c r="Z8" s="174" t="s">
        <v>244</v>
      </c>
      <c r="AA8" s="174" t="s">
        <v>245</v>
      </c>
      <c r="AB8" s="174" t="s">
        <v>246</v>
      </c>
      <c r="AC8" s="174" t="s">
        <v>247</v>
      </c>
      <c r="AD8" s="160" t="s">
        <v>754</v>
      </c>
      <c r="AE8" s="168" t="s">
        <v>766</v>
      </c>
      <c r="AF8" s="176" t="s">
        <v>768</v>
      </c>
      <c r="AG8" s="168" t="s">
        <v>248</v>
      </c>
      <c r="AH8" s="176" t="s">
        <v>769</v>
      </c>
      <c r="AI8" s="174" t="s">
        <v>770</v>
      </c>
      <c r="AJ8" s="174" t="s">
        <v>773</v>
      </c>
      <c r="AK8" s="362"/>
      <c r="AL8" s="363"/>
      <c r="AM8" s="362"/>
      <c r="AN8" s="363"/>
      <c r="AO8" s="362"/>
      <c r="AP8" s="363"/>
      <c r="AQ8" s="401"/>
      <c r="AR8" s="402"/>
    </row>
    <row r="9" spans="1:44" s="4" customFormat="1" ht="12.75">
      <c r="A9" s="359"/>
      <c r="B9" s="162"/>
      <c r="C9" s="162" t="s">
        <v>757</v>
      </c>
      <c r="D9" s="178" t="s">
        <v>758</v>
      </c>
      <c r="E9" s="163" t="s">
        <v>756</v>
      </c>
      <c r="F9" s="163" t="s">
        <v>759</v>
      </c>
      <c r="G9" s="163" t="s">
        <v>756</v>
      </c>
      <c r="H9" s="163" t="s">
        <v>758</v>
      </c>
      <c r="I9" s="163" t="s">
        <v>756</v>
      </c>
      <c r="J9" s="163" t="s">
        <v>756</v>
      </c>
      <c r="K9" s="163" t="s">
        <v>759</v>
      </c>
      <c r="L9" s="171" t="s">
        <v>756</v>
      </c>
      <c r="M9" s="171" t="s">
        <v>759</v>
      </c>
      <c r="N9" s="163" t="s">
        <v>756</v>
      </c>
      <c r="O9" s="163" t="s">
        <v>759</v>
      </c>
      <c r="P9" s="163" t="s">
        <v>759</v>
      </c>
      <c r="Q9" s="163" t="s">
        <v>759</v>
      </c>
      <c r="R9" s="163" t="s">
        <v>756</v>
      </c>
      <c r="S9" s="163" t="s">
        <v>759</v>
      </c>
      <c r="T9" s="163" t="s">
        <v>756</v>
      </c>
      <c r="U9" s="163" t="s">
        <v>759</v>
      </c>
      <c r="V9" s="163" t="s">
        <v>759</v>
      </c>
      <c r="W9" s="163" t="s">
        <v>756</v>
      </c>
      <c r="X9" s="163" t="s">
        <v>759</v>
      </c>
      <c r="Y9" s="163" t="s">
        <v>756</v>
      </c>
      <c r="Z9" s="171" t="s">
        <v>759</v>
      </c>
      <c r="AA9" s="171" t="s">
        <v>759</v>
      </c>
      <c r="AB9" s="171" t="s">
        <v>759</v>
      </c>
      <c r="AC9" s="171" t="s">
        <v>759</v>
      </c>
      <c r="AD9" s="163" t="s">
        <v>756</v>
      </c>
      <c r="AE9" s="163" t="s">
        <v>759</v>
      </c>
      <c r="AF9" s="163" t="s">
        <v>759</v>
      </c>
      <c r="AG9" s="163" t="s">
        <v>759</v>
      </c>
      <c r="AH9" s="163" t="s">
        <v>759</v>
      </c>
      <c r="AI9" s="163" t="s">
        <v>759</v>
      </c>
      <c r="AJ9" s="164" t="s">
        <v>758</v>
      </c>
      <c r="AK9" s="163" t="s">
        <v>758</v>
      </c>
      <c r="AL9" s="163" t="s">
        <v>759</v>
      </c>
      <c r="AM9" s="163" t="s">
        <v>756</v>
      </c>
      <c r="AN9" s="163" t="s">
        <v>759</v>
      </c>
      <c r="AO9" s="163" t="s">
        <v>756</v>
      </c>
      <c r="AP9" s="163" t="s">
        <v>759</v>
      </c>
      <c r="AQ9" s="163" t="s">
        <v>756</v>
      </c>
      <c r="AR9" s="163" t="s">
        <v>759</v>
      </c>
    </row>
    <row r="10" spans="1:44" s="4" customFormat="1" ht="12.75">
      <c r="A10" s="179" t="s">
        <v>249</v>
      </c>
      <c r="B10" s="8">
        <f>SUM(B11+B12)</f>
        <v>6368</v>
      </c>
      <c r="C10" s="5"/>
      <c r="D10" s="5"/>
      <c r="E10" s="5"/>
      <c r="F10" s="5"/>
      <c r="G10" s="5"/>
      <c r="H10" s="5"/>
      <c r="I10" s="5"/>
      <c r="J10" s="8">
        <f>SUM(J12:K12)</f>
        <v>73</v>
      </c>
      <c r="K10" s="5"/>
      <c r="L10" s="5"/>
      <c r="M10" s="8">
        <f>SUM(L12:M12)</f>
        <v>81</v>
      </c>
      <c r="N10" s="5"/>
      <c r="O10" s="5"/>
      <c r="P10" s="8">
        <f>SUM(N12:Q12)</f>
        <v>2383</v>
      </c>
      <c r="Q10" s="5"/>
      <c r="R10" s="5"/>
      <c r="S10" s="8">
        <f>SUM(R12:S12)</f>
        <v>950</v>
      </c>
      <c r="T10" s="5"/>
      <c r="U10" s="8">
        <f>SUM(T12:V12)</f>
        <v>440</v>
      </c>
      <c r="V10" s="5"/>
      <c r="W10" s="5"/>
      <c r="X10" s="8">
        <f>SUM(W12:X12)</f>
        <v>164</v>
      </c>
      <c r="Y10" s="5"/>
      <c r="Z10" s="5"/>
      <c r="AA10" s="8">
        <f>SUM(Y12:Z12)</f>
        <v>65</v>
      </c>
      <c r="AB10" s="5"/>
      <c r="AC10" s="5"/>
      <c r="AD10" s="5"/>
      <c r="AE10" s="5"/>
      <c r="AF10" s="8">
        <f>SUM(AD12:AI12)</f>
        <v>378</v>
      </c>
      <c r="AG10" s="5"/>
      <c r="AH10" s="5"/>
      <c r="AI10" s="5"/>
      <c r="AJ10" s="8">
        <f>SUM(AJ12)</f>
        <v>51</v>
      </c>
      <c r="AK10" s="5"/>
      <c r="AL10" s="8">
        <f>SUM(AK12:AL12)</f>
        <v>614</v>
      </c>
      <c r="AM10" s="5"/>
      <c r="AN10" s="8">
        <f>SUM(AM12:AN12)</f>
        <v>189</v>
      </c>
      <c r="AO10" s="5"/>
      <c r="AP10" s="8">
        <f>SUM(AO12:AP12)</f>
        <v>354</v>
      </c>
      <c r="AQ10" s="5"/>
      <c r="AR10" s="8">
        <f>SUM(AQ12:AR12)</f>
        <v>588</v>
      </c>
    </row>
    <row r="11" spans="1:44" s="4" customFormat="1" ht="12.75">
      <c r="A11" s="179" t="s">
        <v>250</v>
      </c>
      <c r="B11" s="8">
        <f>SUM(C11:I11)</f>
        <v>38</v>
      </c>
      <c r="C11" s="8">
        <f aca="true" t="shared" si="0" ref="C11:I11">SUM(C13:C45)</f>
        <v>5</v>
      </c>
      <c r="D11" s="8">
        <f t="shared" si="0"/>
        <v>2</v>
      </c>
      <c r="E11" s="8">
        <f t="shared" si="0"/>
        <v>6</v>
      </c>
      <c r="F11" s="8">
        <f t="shared" si="0"/>
        <v>5</v>
      </c>
      <c r="G11" s="8">
        <f t="shared" si="0"/>
        <v>7</v>
      </c>
      <c r="H11" s="8">
        <f t="shared" si="0"/>
        <v>7</v>
      </c>
      <c r="I11" s="8">
        <f t="shared" si="0"/>
        <v>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4" customFormat="1" ht="12.75">
      <c r="A12" s="179" t="s">
        <v>251</v>
      </c>
      <c r="B12" s="8">
        <f>SUM(J12:AR12)</f>
        <v>6330</v>
      </c>
      <c r="C12" s="5"/>
      <c r="D12" s="5"/>
      <c r="E12" s="5"/>
      <c r="F12" s="5"/>
      <c r="G12" s="5"/>
      <c r="H12" s="5"/>
      <c r="I12" s="5"/>
      <c r="J12" s="8">
        <f aca="true" t="shared" si="1" ref="J12:AI12">SUM(J13:J45)</f>
        <v>26</v>
      </c>
      <c r="K12" s="8">
        <f t="shared" si="1"/>
        <v>47</v>
      </c>
      <c r="L12" s="8">
        <f t="shared" si="1"/>
        <v>34</v>
      </c>
      <c r="M12" s="8">
        <f t="shared" si="1"/>
        <v>47</v>
      </c>
      <c r="N12" s="8">
        <f t="shared" si="1"/>
        <v>525</v>
      </c>
      <c r="O12" s="8">
        <f t="shared" si="1"/>
        <v>1246</v>
      </c>
      <c r="P12" s="8">
        <f t="shared" si="1"/>
        <v>268</v>
      </c>
      <c r="Q12" s="8">
        <f t="shared" si="1"/>
        <v>344</v>
      </c>
      <c r="R12" s="8">
        <f t="shared" si="1"/>
        <v>262</v>
      </c>
      <c r="S12" s="8">
        <f t="shared" si="1"/>
        <v>688</v>
      </c>
      <c r="T12" s="8">
        <f t="shared" si="1"/>
        <v>154</v>
      </c>
      <c r="U12" s="8">
        <f t="shared" si="1"/>
        <v>61</v>
      </c>
      <c r="V12" s="8">
        <f t="shared" si="1"/>
        <v>225</v>
      </c>
      <c r="W12" s="8">
        <f t="shared" si="1"/>
        <v>55</v>
      </c>
      <c r="X12" s="8">
        <f t="shared" si="1"/>
        <v>109</v>
      </c>
      <c r="Y12" s="8">
        <f t="shared" si="1"/>
        <v>51</v>
      </c>
      <c r="Z12" s="8">
        <f t="shared" si="1"/>
        <v>14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188</v>
      </c>
      <c r="AE12" s="8">
        <f t="shared" si="1"/>
        <v>51</v>
      </c>
      <c r="AF12" s="8">
        <f t="shared" si="1"/>
        <v>10</v>
      </c>
      <c r="AG12" s="8">
        <f t="shared" si="1"/>
        <v>39</v>
      </c>
      <c r="AH12" s="8">
        <f t="shared" si="1"/>
        <v>77</v>
      </c>
      <c r="AI12" s="8">
        <f t="shared" si="1"/>
        <v>13</v>
      </c>
      <c r="AJ12" s="8">
        <f aca="true" t="shared" si="2" ref="AJ12:AR12">SUM(AJ13:AJ45)</f>
        <v>51</v>
      </c>
      <c r="AK12" s="8">
        <f t="shared" si="2"/>
        <v>183</v>
      </c>
      <c r="AL12" s="8">
        <f t="shared" si="2"/>
        <v>431</v>
      </c>
      <c r="AM12" s="8">
        <f t="shared" si="2"/>
        <v>37</v>
      </c>
      <c r="AN12" s="8">
        <f t="shared" si="2"/>
        <v>152</v>
      </c>
      <c r="AO12" s="8">
        <f t="shared" si="2"/>
        <v>74</v>
      </c>
      <c r="AP12" s="8">
        <f t="shared" si="2"/>
        <v>280</v>
      </c>
      <c r="AQ12" s="8">
        <f t="shared" si="2"/>
        <v>127</v>
      </c>
      <c r="AR12" s="8">
        <f t="shared" si="2"/>
        <v>461</v>
      </c>
    </row>
    <row r="13" spans="1:44" ht="12.75">
      <c r="A13" s="180" t="s">
        <v>252</v>
      </c>
      <c r="B13" s="12">
        <f aca="true" t="shared" si="3" ref="B13:B45">SUM(C13:AS13)</f>
        <v>0</v>
      </c>
      <c r="C13" s="10"/>
      <c r="D13" s="10"/>
      <c r="E13" s="10"/>
      <c r="F13" s="10"/>
      <c r="G13" s="10"/>
      <c r="H13" s="10"/>
      <c r="I13" s="10"/>
      <c r="J13" s="10"/>
      <c r="K13" s="15"/>
      <c r="L13" s="10"/>
      <c r="M13" s="10"/>
      <c r="N13" s="15"/>
      <c r="O13" s="10"/>
      <c r="P13" s="10"/>
      <c r="Q13" s="1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ht="12.75">
      <c r="A14" s="180" t="s">
        <v>253</v>
      </c>
      <c r="B14" s="12">
        <f t="shared" si="3"/>
        <v>10</v>
      </c>
      <c r="C14" s="10"/>
      <c r="D14" s="10"/>
      <c r="E14" s="10"/>
      <c r="F14" s="10"/>
      <c r="G14" s="10"/>
      <c r="H14" s="10"/>
      <c r="I14" s="10"/>
      <c r="J14" s="12">
        <v>1</v>
      </c>
      <c r="K14" s="15"/>
      <c r="L14" s="10"/>
      <c r="M14" s="10"/>
      <c r="N14" s="15">
        <v>1</v>
      </c>
      <c r="O14" s="10"/>
      <c r="P14" s="10"/>
      <c r="Q14" s="15"/>
      <c r="R14" s="12">
        <v>1</v>
      </c>
      <c r="S14" s="12">
        <v>1</v>
      </c>
      <c r="T14" s="10"/>
      <c r="U14" s="10"/>
      <c r="V14" s="10"/>
      <c r="W14" s="10"/>
      <c r="X14" s="10"/>
      <c r="Y14" s="12">
        <v>2</v>
      </c>
      <c r="Z14" s="10"/>
      <c r="AA14" s="10"/>
      <c r="AB14" s="10"/>
      <c r="AC14" s="10"/>
      <c r="AD14" s="10"/>
      <c r="AE14" s="12">
        <v>1</v>
      </c>
      <c r="AF14" s="10"/>
      <c r="AG14" s="10"/>
      <c r="AH14" s="12">
        <v>1</v>
      </c>
      <c r="AI14" s="10"/>
      <c r="AJ14" s="10"/>
      <c r="AK14" s="10"/>
      <c r="AL14" s="10"/>
      <c r="AM14" s="10"/>
      <c r="AN14" s="10"/>
      <c r="AO14" s="10"/>
      <c r="AP14" s="10"/>
      <c r="AQ14" s="12">
        <v>2</v>
      </c>
      <c r="AR14" s="10"/>
    </row>
    <row r="15" spans="1:44" ht="12.75">
      <c r="A15" s="180" t="s">
        <v>254</v>
      </c>
      <c r="B15" s="12">
        <f t="shared" si="3"/>
        <v>13</v>
      </c>
      <c r="C15" s="10"/>
      <c r="D15" s="10"/>
      <c r="E15" s="10"/>
      <c r="F15" s="10"/>
      <c r="G15" s="10"/>
      <c r="H15" s="10"/>
      <c r="I15" s="10"/>
      <c r="J15" s="10"/>
      <c r="K15" s="15"/>
      <c r="L15" s="10"/>
      <c r="M15" s="10"/>
      <c r="N15" s="15"/>
      <c r="O15" s="12">
        <v>3</v>
      </c>
      <c r="P15" s="10"/>
      <c r="Q15" s="15"/>
      <c r="R15" s="10"/>
      <c r="S15" s="10"/>
      <c r="T15" s="10"/>
      <c r="U15" s="10"/>
      <c r="V15" s="10"/>
      <c r="W15" s="10"/>
      <c r="X15" s="12">
        <v>1</v>
      </c>
      <c r="Y15" s="12">
        <v>1</v>
      </c>
      <c r="Z15" s="10"/>
      <c r="AA15" s="10"/>
      <c r="AB15" s="10"/>
      <c r="AC15" s="10"/>
      <c r="AD15" s="10"/>
      <c r="AE15" s="12">
        <v>1</v>
      </c>
      <c r="AF15" s="10"/>
      <c r="AG15" s="10"/>
      <c r="AH15" s="10"/>
      <c r="AI15" s="10"/>
      <c r="AJ15" s="10"/>
      <c r="AK15" s="10"/>
      <c r="AL15" s="12">
        <v>1</v>
      </c>
      <c r="AM15" s="10"/>
      <c r="AN15" s="12">
        <v>1</v>
      </c>
      <c r="AO15" s="12">
        <v>1</v>
      </c>
      <c r="AP15" s="12">
        <v>2</v>
      </c>
      <c r="AQ15" s="10"/>
      <c r="AR15" s="12">
        <v>2</v>
      </c>
    </row>
    <row r="16" spans="1:44" ht="12.75">
      <c r="A16" s="180" t="s">
        <v>255</v>
      </c>
      <c r="B16" s="12">
        <f t="shared" si="3"/>
        <v>0</v>
      </c>
      <c r="C16" s="10"/>
      <c r="D16" s="10"/>
      <c r="E16" s="10"/>
      <c r="F16" s="10"/>
      <c r="G16" s="10"/>
      <c r="H16" s="10"/>
      <c r="I16" s="10"/>
      <c r="J16" s="10"/>
      <c r="K16" s="15"/>
      <c r="L16" s="10"/>
      <c r="M16" s="10"/>
      <c r="N16" s="15"/>
      <c r="O16" s="10"/>
      <c r="P16" s="10"/>
      <c r="Q16" s="15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ht="12.75">
      <c r="A17" s="180" t="s">
        <v>256</v>
      </c>
      <c r="B17" s="12">
        <f t="shared" si="3"/>
        <v>4</v>
      </c>
      <c r="C17" s="12">
        <v>1</v>
      </c>
      <c r="D17" s="10"/>
      <c r="E17" s="10"/>
      <c r="F17" s="12">
        <v>1</v>
      </c>
      <c r="G17" s="10"/>
      <c r="H17" s="10"/>
      <c r="I17" s="10"/>
      <c r="J17" s="10"/>
      <c r="K17" s="15"/>
      <c r="L17" s="10"/>
      <c r="M17" s="10"/>
      <c r="N17" s="15"/>
      <c r="O17" s="10"/>
      <c r="P17" s="10"/>
      <c r="Q17" s="15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2">
        <v>1</v>
      </c>
      <c r="AP17" s="10"/>
      <c r="AQ17" s="10"/>
      <c r="AR17" s="12">
        <v>1</v>
      </c>
    </row>
    <row r="18" spans="1:44" ht="12.75">
      <c r="A18" s="180" t="s">
        <v>257</v>
      </c>
      <c r="B18" s="12">
        <f t="shared" si="3"/>
        <v>4</v>
      </c>
      <c r="C18" s="10"/>
      <c r="D18" s="12">
        <v>1</v>
      </c>
      <c r="E18" s="10"/>
      <c r="F18" s="10"/>
      <c r="G18" s="10"/>
      <c r="H18" s="10"/>
      <c r="I18" s="10"/>
      <c r="J18" s="10"/>
      <c r="K18" s="15"/>
      <c r="L18" s="10"/>
      <c r="M18" s="12">
        <v>1</v>
      </c>
      <c r="N18" s="15"/>
      <c r="O18" s="10"/>
      <c r="P18" s="10"/>
      <c r="Q18" s="15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2">
        <v>1</v>
      </c>
      <c r="AF18" s="10"/>
      <c r="AG18" s="10"/>
      <c r="AH18" s="12">
        <v>1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ht="12.75">
      <c r="A19" s="180" t="s">
        <v>258</v>
      </c>
      <c r="B19" s="12">
        <f t="shared" si="3"/>
        <v>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2">
        <v>1</v>
      </c>
      <c r="S19" s="12">
        <v>1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ht="12.75">
      <c r="A20" s="180" t="s">
        <v>259</v>
      </c>
      <c r="B20" s="12">
        <f t="shared" si="3"/>
        <v>6</v>
      </c>
      <c r="C20" s="10"/>
      <c r="D20" s="10"/>
      <c r="E20" s="10"/>
      <c r="F20" s="10"/>
      <c r="G20" s="10"/>
      <c r="H20" s="10"/>
      <c r="I20" s="10"/>
      <c r="J20" s="10"/>
      <c r="K20" s="15"/>
      <c r="L20" s="10"/>
      <c r="M20" s="10"/>
      <c r="N20" s="15"/>
      <c r="O20" s="12">
        <v>1</v>
      </c>
      <c r="P20" s="10"/>
      <c r="Q20" s="15"/>
      <c r="R20" s="12">
        <v>1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2">
        <v>1</v>
      </c>
      <c r="AL20" s="12">
        <v>1</v>
      </c>
      <c r="AM20" s="12">
        <v>1</v>
      </c>
      <c r="AN20" s="10"/>
      <c r="AO20" s="10"/>
      <c r="AP20" s="12">
        <v>1</v>
      </c>
      <c r="AQ20" s="10"/>
      <c r="AR20" s="10"/>
    </row>
    <row r="21" spans="1:44" ht="12.75">
      <c r="A21" s="180" t="s">
        <v>260</v>
      </c>
      <c r="B21" s="12">
        <f t="shared" si="3"/>
        <v>25</v>
      </c>
      <c r="C21" s="10"/>
      <c r="D21" s="10"/>
      <c r="E21" s="10"/>
      <c r="F21" s="10"/>
      <c r="G21" s="12">
        <v>1</v>
      </c>
      <c r="H21" s="10"/>
      <c r="I21" s="10"/>
      <c r="J21" s="10"/>
      <c r="K21" s="15"/>
      <c r="L21" s="12">
        <v>1</v>
      </c>
      <c r="M21" s="10"/>
      <c r="N21" s="15">
        <v>2</v>
      </c>
      <c r="O21" s="12">
        <v>6</v>
      </c>
      <c r="P21" s="10"/>
      <c r="Q21" s="15">
        <v>1</v>
      </c>
      <c r="R21" s="12">
        <v>2</v>
      </c>
      <c r="S21" s="12">
        <v>6</v>
      </c>
      <c r="T21" s="12">
        <v>1</v>
      </c>
      <c r="U21" s="10"/>
      <c r="V21" s="12">
        <v>1</v>
      </c>
      <c r="W21" s="10"/>
      <c r="X21" s="12">
        <v>1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>
        <v>1</v>
      </c>
      <c r="AO21" s="10"/>
      <c r="AP21" s="12">
        <v>1</v>
      </c>
      <c r="AQ21" s="10"/>
      <c r="AR21" s="12">
        <v>1</v>
      </c>
    </row>
    <row r="22" spans="1:44" ht="12.75">
      <c r="A22" s="180" t="s">
        <v>261</v>
      </c>
      <c r="B22" s="12">
        <f t="shared" si="3"/>
        <v>4</v>
      </c>
      <c r="C22" s="10"/>
      <c r="D22" s="10"/>
      <c r="E22" s="10"/>
      <c r="F22" s="10"/>
      <c r="G22" s="10"/>
      <c r="H22" s="10"/>
      <c r="I22" s="10"/>
      <c r="J22" s="10"/>
      <c r="K22" s="15"/>
      <c r="L22" s="10"/>
      <c r="M22" s="10"/>
      <c r="N22" s="15"/>
      <c r="O22" s="10"/>
      <c r="P22" s="10"/>
      <c r="Q22" s="15"/>
      <c r="R22" s="12">
        <v>1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2">
        <v>1</v>
      </c>
      <c r="AE22" s="10"/>
      <c r="AF22" s="10"/>
      <c r="AG22" s="10"/>
      <c r="AH22" s="10"/>
      <c r="AI22" s="10"/>
      <c r="AJ22" s="10"/>
      <c r="AK22" s="10"/>
      <c r="AL22" s="12">
        <v>1</v>
      </c>
      <c r="AM22" s="10"/>
      <c r="AN22" s="10"/>
      <c r="AO22" s="12">
        <v>1</v>
      </c>
      <c r="AP22" s="10"/>
      <c r="AQ22" s="10"/>
      <c r="AR22" s="10"/>
    </row>
    <row r="23" spans="1:44" ht="12.75">
      <c r="A23" s="180" t="s">
        <v>262</v>
      </c>
      <c r="B23" s="12">
        <f t="shared" si="3"/>
        <v>2</v>
      </c>
      <c r="C23" s="10"/>
      <c r="D23" s="10"/>
      <c r="E23" s="10"/>
      <c r="F23" s="10"/>
      <c r="G23" s="10"/>
      <c r="H23" s="10"/>
      <c r="I23" s="10"/>
      <c r="J23" s="10"/>
      <c r="K23" s="15"/>
      <c r="L23" s="10"/>
      <c r="M23" s="10"/>
      <c r="N23" s="15"/>
      <c r="O23" s="10"/>
      <c r="P23" s="10"/>
      <c r="Q23" s="15"/>
      <c r="R23" s="12">
        <v>1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2">
        <v>1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ht="12.75">
      <c r="A24" s="180" t="s">
        <v>263</v>
      </c>
      <c r="B24" s="12">
        <f t="shared" si="3"/>
        <v>6</v>
      </c>
      <c r="C24" s="10"/>
      <c r="D24" s="10"/>
      <c r="E24" s="10"/>
      <c r="F24" s="10"/>
      <c r="G24" s="10"/>
      <c r="H24" s="10"/>
      <c r="I24" s="10"/>
      <c r="J24" s="10"/>
      <c r="K24" s="15"/>
      <c r="L24" s="10"/>
      <c r="M24" s="12">
        <v>1</v>
      </c>
      <c r="N24" s="15"/>
      <c r="O24" s="10"/>
      <c r="P24" s="10"/>
      <c r="Q24" s="15"/>
      <c r="R24" s="10"/>
      <c r="S24" s="10"/>
      <c r="T24" s="12">
        <v>1</v>
      </c>
      <c r="U24" s="10"/>
      <c r="V24" s="10"/>
      <c r="W24" s="10"/>
      <c r="X24" s="12">
        <v>1</v>
      </c>
      <c r="Y24" s="10"/>
      <c r="Z24" s="10"/>
      <c r="AA24" s="10"/>
      <c r="AB24" s="10"/>
      <c r="AC24" s="10"/>
      <c r="AD24" s="10"/>
      <c r="AE24" s="12">
        <v>1</v>
      </c>
      <c r="AF24" s="10"/>
      <c r="AG24" s="10"/>
      <c r="AH24" s="10"/>
      <c r="AI24" s="10"/>
      <c r="AJ24" s="10"/>
      <c r="AK24" s="10"/>
      <c r="AL24" s="12">
        <v>1</v>
      </c>
      <c r="AM24" s="10"/>
      <c r="AN24" s="10"/>
      <c r="AO24" s="10"/>
      <c r="AP24" s="12">
        <v>1</v>
      </c>
      <c r="AQ24" s="10"/>
      <c r="AR24" s="10"/>
    </row>
    <row r="25" spans="1:44" ht="12.75">
      <c r="A25" s="180" t="s">
        <v>264</v>
      </c>
      <c r="B25" s="12">
        <f t="shared" si="3"/>
        <v>5</v>
      </c>
      <c r="C25" s="10"/>
      <c r="D25" s="10"/>
      <c r="E25" s="10"/>
      <c r="F25" s="10"/>
      <c r="G25" s="10"/>
      <c r="H25" s="10"/>
      <c r="I25" s="10"/>
      <c r="J25" s="10"/>
      <c r="K25" s="15"/>
      <c r="L25" s="10"/>
      <c r="M25" s="10"/>
      <c r="N25" s="15"/>
      <c r="O25" s="10"/>
      <c r="P25" s="10"/>
      <c r="Q25" s="15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2">
        <v>1</v>
      </c>
      <c r="AL25" s="10"/>
      <c r="AM25" s="10"/>
      <c r="AN25" s="10"/>
      <c r="AO25" s="10"/>
      <c r="AP25" s="10"/>
      <c r="AQ25" s="12">
        <v>1</v>
      </c>
      <c r="AR25" s="12">
        <v>3</v>
      </c>
    </row>
    <row r="26" spans="1:44" ht="12.75">
      <c r="A26" s="180" t="s">
        <v>265</v>
      </c>
      <c r="B26" s="12">
        <f t="shared" si="3"/>
        <v>98</v>
      </c>
      <c r="C26" s="10"/>
      <c r="D26" s="10"/>
      <c r="E26" s="12">
        <v>1</v>
      </c>
      <c r="F26" s="12">
        <v>2</v>
      </c>
      <c r="G26" s="10"/>
      <c r="H26" s="10"/>
      <c r="I26" s="10"/>
      <c r="J26" s="10"/>
      <c r="K26" s="15">
        <v>1</v>
      </c>
      <c r="L26" s="10"/>
      <c r="M26" s="12">
        <v>4</v>
      </c>
      <c r="N26" s="15">
        <v>1</v>
      </c>
      <c r="O26" s="12">
        <v>15</v>
      </c>
      <c r="P26" s="10"/>
      <c r="Q26" s="15">
        <v>2</v>
      </c>
      <c r="R26" s="12">
        <v>8</v>
      </c>
      <c r="S26" s="12">
        <v>15</v>
      </c>
      <c r="T26" s="12">
        <v>1</v>
      </c>
      <c r="U26" s="10"/>
      <c r="V26" s="12">
        <v>2</v>
      </c>
      <c r="W26" s="12">
        <v>1</v>
      </c>
      <c r="X26" s="12">
        <v>2</v>
      </c>
      <c r="Y26" s="12">
        <v>2</v>
      </c>
      <c r="Z26" s="10"/>
      <c r="AA26" s="10"/>
      <c r="AB26" s="10"/>
      <c r="AC26" s="10"/>
      <c r="AD26" s="10"/>
      <c r="AE26" s="10"/>
      <c r="AF26" s="10"/>
      <c r="AG26" s="12">
        <v>1</v>
      </c>
      <c r="AH26" s="12">
        <v>1</v>
      </c>
      <c r="AI26" s="10"/>
      <c r="AJ26" s="10"/>
      <c r="AK26" s="10"/>
      <c r="AL26" s="12">
        <v>11</v>
      </c>
      <c r="AM26" s="12">
        <v>2</v>
      </c>
      <c r="AN26" s="12">
        <v>7</v>
      </c>
      <c r="AO26" s="12">
        <v>2</v>
      </c>
      <c r="AP26" s="12">
        <v>7</v>
      </c>
      <c r="AQ26" s="12">
        <v>2</v>
      </c>
      <c r="AR26" s="12">
        <v>8</v>
      </c>
    </row>
    <row r="27" spans="1:44" ht="12.75">
      <c r="A27" s="180" t="s">
        <v>266</v>
      </c>
      <c r="B27" s="12">
        <f t="shared" si="3"/>
        <v>19</v>
      </c>
      <c r="C27" s="12">
        <v>2</v>
      </c>
      <c r="D27" s="12">
        <v>1</v>
      </c>
      <c r="E27" s="12">
        <v>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2">
        <v>2</v>
      </c>
      <c r="S27" s="12">
        <v>4</v>
      </c>
      <c r="T27" s="10"/>
      <c r="U27" s="10"/>
      <c r="V27" s="12">
        <v>1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2">
        <v>2</v>
      </c>
      <c r="AM27" s="12">
        <v>1</v>
      </c>
      <c r="AN27" s="12">
        <v>1</v>
      </c>
      <c r="AO27" s="10"/>
      <c r="AP27" s="12">
        <v>2</v>
      </c>
      <c r="AQ27" s="12">
        <v>2</v>
      </c>
      <c r="AR27" s="10"/>
    </row>
    <row r="28" spans="1:44" ht="12.75">
      <c r="A28" s="180" t="s">
        <v>267</v>
      </c>
      <c r="B28" s="12">
        <f t="shared" si="3"/>
        <v>7</v>
      </c>
      <c r="C28" s="10"/>
      <c r="D28" s="10"/>
      <c r="E28" s="10"/>
      <c r="F28" s="10"/>
      <c r="G28" s="10"/>
      <c r="H28" s="10"/>
      <c r="I28" s="10"/>
      <c r="J28" s="10"/>
      <c r="K28" s="15"/>
      <c r="L28" s="10"/>
      <c r="M28" s="10"/>
      <c r="N28" s="15"/>
      <c r="O28" s="12">
        <v>2</v>
      </c>
      <c r="P28" s="10"/>
      <c r="Q28" s="15"/>
      <c r="R28" s="15"/>
      <c r="S28" s="15"/>
      <c r="T28" s="12">
        <v>1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2">
        <v>1</v>
      </c>
      <c r="AM28" s="10"/>
      <c r="AN28" s="10"/>
      <c r="AO28" s="10"/>
      <c r="AP28" s="12">
        <v>1</v>
      </c>
      <c r="AQ28" s="12">
        <v>2</v>
      </c>
      <c r="AR28" s="10"/>
    </row>
    <row r="29" spans="1:44" ht="12.75">
      <c r="A29" s="180" t="s">
        <v>268</v>
      </c>
      <c r="B29" s="12">
        <f t="shared" si="3"/>
        <v>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5"/>
      <c r="O29" s="10"/>
      <c r="P29" s="10"/>
      <c r="Q29" s="15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>
      <c r="A30" s="180" t="s">
        <v>269</v>
      </c>
      <c r="B30" s="12">
        <f t="shared" si="3"/>
        <v>5993</v>
      </c>
      <c r="C30" s="10"/>
      <c r="D30" s="10"/>
      <c r="E30" s="12">
        <v>3</v>
      </c>
      <c r="F30" s="12">
        <v>2</v>
      </c>
      <c r="G30" s="12">
        <v>6</v>
      </c>
      <c r="H30" s="12">
        <v>7</v>
      </c>
      <c r="I30" s="12">
        <v>6</v>
      </c>
      <c r="J30" s="12">
        <v>25</v>
      </c>
      <c r="K30" s="15">
        <v>46</v>
      </c>
      <c r="L30" s="12">
        <v>31</v>
      </c>
      <c r="M30" s="12">
        <v>41</v>
      </c>
      <c r="N30" s="15">
        <v>515</v>
      </c>
      <c r="O30" s="12">
        <v>1191</v>
      </c>
      <c r="P30" s="12">
        <v>268</v>
      </c>
      <c r="Q30" s="15">
        <v>337</v>
      </c>
      <c r="R30" s="12">
        <v>240</v>
      </c>
      <c r="S30" s="12">
        <v>658</v>
      </c>
      <c r="T30" s="12">
        <v>146</v>
      </c>
      <c r="U30" s="12">
        <v>61</v>
      </c>
      <c r="V30" s="12">
        <v>220</v>
      </c>
      <c r="W30" s="12">
        <v>50</v>
      </c>
      <c r="X30" s="12">
        <v>96</v>
      </c>
      <c r="Y30" s="12">
        <v>41</v>
      </c>
      <c r="Z30" s="12">
        <v>9</v>
      </c>
      <c r="AA30" s="10"/>
      <c r="AB30" s="10"/>
      <c r="AC30" s="10"/>
      <c r="AD30" s="12">
        <v>182</v>
      </c>
      <c r="AE30" s="12">
        <v>43</v>
      </c>
      <c r="AF30" s="12">
        <v>9</v>
      </c>
      <c r="AG30" s="12">
        <v>36</v>
      </c>
      <c r="AH30" s="12">
        <v>73</v>
      </c>
      <c r="AI30" s="12">
        <v>12</v>
      </c>
      <c r="AJ30" s="12">
        <v>51</v>
      </c>
      <c r="AK30" s="12">
        <v>176</v>
      </c>
      <c r="AL30" s="12">
        <v>399</v>
      </c>
      <c r="AM30" s="12">
        <v>33</v>
      </c>
      <c r="AN30" s="12">
        <v>134</v>
      </c>
      <c r="AO30" s="12">
        <v>68</v>
      </c>
      <c r="AP30" s="12">
        <v>245</v>
      </c>
      <c r="AQ30" s="12">
        <v>110</v>
      </c>
      <c r="AR30" s="12">
        <v>423</v>
      </c>
    </row>
    <row r="31" spans="1:44" ht="12.75">
      <c r="A31" s="180" t="s">
        <v>270</v>
      </c>
      <c r="B31" s="12">
        <f t="shared" si="3"/>
        <v>2</v>
      </c>
      <c r="C31" s="10"/>
      <c r="D31" s="10"/>
      <c r="E31" s="10"/>
      <c r="F31" s="10"/>
      <c r="G31" s="10"/>
      <c r="H31" s="10"/>
      <c r="I31" s="10"/>
      <c r="J31" s="10"/>
      <c r="K31" s="15"/>
      <c r="L31" s="10"/>
      <c r="M31" s="10"/>
      <c r="N31" s="15"/>
      <c r="O31" s="10"/>
      <c r="P31" s="10"/>
      <c r="Q31" s="15"/>
      <c r="R31" s="10"/>
      <c r="S31" s="10"/>
      <c r="T31" s="10"/>
      <c r="U31" s="10"/>
      <c r="V31" s="10"/>
      <c r="W31" s="12">
        <v>1</v>
      </c>
      <c r="X31" s="12">
        <v>1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ht="12.75">
      <c r="A32" s="180" t="s">
        <v>271</v>
      </c>
      <c r="B32" s="12">
        <f t="shared" si="3"/>
        <v>6</v>
      </c>
      <c r="C32" s="10"/>
      <c r="D32" s="10"/>
      <c r="E32" s="10"/>
      <c r="F32" s="10"/>
      <c r="G32" s="10"/>
      <c r="H32" s="10"/>
      <c r="I32" s="10"/>
      <c r="J32" s="10"/>
      <c r="K32" s="15"/>
      <c r="L32" s="10"/>
      <c r="M32" s="10"/>
      <c r="N32" s="15">
        <v>1</v>
      </c>
      <c r="O32" s="12">
        <v>1</v>
      </c>
      <c r="P32" s="10"/>
      <c r="Q32" s="15"/>
      <c r="R32" s="10"/>
      <c r="S32" s="10"/>
      <c r="T32" s="12">
        <v>1</v>
      </c>
      <c r="U32" s="10"/>
      <c r="V32" s="10"/>
      <c r="W32" s="10"/>
      <c r="X32" s="10"/>
      <c r="Y32" s="12">
        <v>1</v>
      </c>
      <c r="Z32" s="12">
        <v>1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2">
        <v>1</v>
      </c>
      <c r="AQ32" s="10"/>
      <c r="AR32" s="10"/>
    </row>
    <row r="33" spans="1:44" ht="12.75">
      <c r="A33" s="180" t="s">
        <v>272</v>
      </c>
      <c r="B33" s="12">
        <f t="shared" si="3"/>
        <v>3</v>
      </c>
      <c r="C33" s="10"/>
      <c r="D33" s="10"/>
      <c r="E33" s="10"/>
      <c r="F33" s="10"/>
      <c r="G33" s="10"/>
      <c r="H33" s="10"/>
      <c r="I33" s="10"/>
      <c r="J33" s="10"/>
      <c r="K33" s="15"/>
      <c r="L33" s="10"/>
      <c r="M33" s="10"/>
      <c r="N33" s="15"/>
      <c r="O33" s="10"/>
      <c r="P33" s="10"/>
      <c r="Q33" s="15"/>
      <c r="R33" s="12">
        <v>1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2">
        <v>1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2">
        <v>1</v>
      </c>
    </row>
    <row r="34" spans="1:44" ht="12.75">
      <c r="A34" s="180" t="s">
        <v>273</v>
      </c>
      <c r="B34" s="12">
        <f t="shared" si="3"/>
        <v>0</v>
      </c>
      <c r="C34" s="10"/>
      <c r="D34" s="10"/>
      <c r="E34" s="10"/>
      <c r="F34" s="10"/>
      <c r="G34" s="10"/>
      <c r="H34" s="10"/>
      <c r="I34" s="10"/>
      <c r="J34" s="10"/>
      <c r="K34" s="15"/>
      <c r="L34" s="10"/>
      <c r="M34" s="10"/>
      <c r="N34" s="15"/>
      <c r="O34" s="10"/>
      <c r="P34" s="10"/>
      <c r="Q34" s="15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ht="12.75">
      <c r="A35" s="180" t="s">
        <v>274</v>
      </c>
      <c r="B35" s="12">
        <f t="shared" si="3"/>
        <v>1</v>
      </c>
      <c r="C35" s="10"/>
      <c r="D35" s="10"/>
      <c r="E35" s="10"/>
      <c r="F35" s="10"/>
      <c r="G35" s="10"/>
      <c r="H35" s="10"/>
      <c r="I35" s="10"/>
      <c r="J35" s="10"/>
      <c r="K35" s="15"/>
      <c r="L35" s="10"/>
      <c r="M35" s="10"/>
      <c r="N35" s="15"/>
      <c r="O35" s="10"/>
      <c r="P35" s="10"/>
      <c r="Q35" s="15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2">
        <v>1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ht="12.75">
      <c r="A36" s="180" t="s">
        <v>275</v>
      </c>
      <c r="B36" s="12">
        <f t="shared" si="3"/>
        <v>0</v>
      </c>
      <c r="C36" s="10"/>
      <c r="D36" s="10"/>
      <c r="E36" s="10"/>
      <c r="F36" s="10"/>
      <c r="G36" s="10"/>
      <c r="H36" s="10"/>
      <c r="I36" s="10"/>
      <c r="J36" s="10"/>
      <c r="K36" s="15"/>
      <c r="L36" s="10"/>
      <c r="M36" s="10"/>
      <c r="N36" s="15"/>
      <c r="O36" s="10"/>
      <c r="P36" s="10"/>
      <c r="Q36" s="15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ht="12.75">
      <c r="A37" s="180" t="s">
        <v>276</v>
      </c>
      <c r="B37" s="12">
        <f t="shared" si="3"/>
        <v>105</v>
      </c>
      <c r="C37" s="10"/>
      <c r="D37" s="10"/>
      <c r="E37" s="12">
        <v>1</v>
      </c>
      <c r="F37" s="10"/>
      <c r="G37" s="10"/>
      <c r="H37" s="10"/>
      <c r="I37" s="10"/>
      <c r="J37" s="10"/>
      <c r="K37" s="15"/>
      <c r="L37" s="12">
        <v>1</v>
      </c>
      <c r="M37" s="10"/>
      <c r="N37" s="15">
        <v>2</v>
      </c>
      <c r="O37" s="12">
        <v>18</v>
      </c>
      <c r="P37" s="10"/>
      <c r="Q37" s="15">
        <v>4</v>
      </c>
      <c r="R37" s="12">
        <v>4</v>
      </c>
      <c r="S37" s="12">
        <v>2</v>
      </c>
      <c r="T37" s="12">
        <v>1</v>
      </c>
      <c r="U37" s="10"/>
      <c r="V37" s="12">
        <v>1</v>
      </c>
      <c r="W37" s="12">
        <v>3</v>
      </c>
      <c r="X37" s="12">
        <v>5</v>
      </c>
      <c r="Y37" s="12">
        <v>2</v>
      </c>
      <c r="Z37" s="12">
        <v>3</v>
      </c>
      <c r="AA37" s="10"/>
      <c r="AB37" s="10"/>
      <c r="AC37" s="10"/>
      <c r="AD37" s="12">
        <v>3</v>
      </c>
      <c r="AE37" s="12">
        <v>2</v>
      </c>
      <c r="AF37" s="10"/>
      <c r="AG37" s="12">
        <v>2</v>
      </c>
      <c r="AH37" s="12">
        <v>1</v>
      </c>
      <c r="AI37" s="12">
        <v>1</v>
      </c>
      <c r="AJ37" s="10"/>
      <c r="AK37" s="12">
        <v>3</v>
      </c>
      <c r="AL37" s="12">
        <v>11</v>
      </c>
      <c r="AM37" s="10"/>
      <c r="AN37" s="12">
        <v>5</v>
      </c>
      <c r="AO37" s="12">
        <v>1</v>
      </c>
      <c r="AP37" s="12">
        <v>13</v>
      </c>
      <c r="AQ37" s="12">
        <v>3</v>
      </c>
      <c r="AR37" s="12">
        <v>13</v>
      </c>
    </row>
    <row r="38" spans="1:44" ht="12.75">
      <c r="A38" s="180" t="s">
        <v>277</v>
      </c>
      <c r="B38" s="12">
        <f t="shared" si="3"/>
        <v>31</v>
      </c>
      <c r="C38" s="10"/>
      <c r="D38" s="10"/>
      <c r="E38" s="10"/>
      <c r="F38" s="10"/>
      <c r="G38" s="10"/>
      <c r="H38" s="10"/>
      <c r="I38" s="10"/>
      <c r="J38" s="10"/>
      <c r="K38" s="15"/>
      <c r="L38" s="12">
        <v>1</v>
      </c>
      <c r="M38" s="10"/>
      <c r="N38" s="15">
        <v>1</v>
      </c>
      <c r="O38" s="12">
        <v>7</v>
      </c>
      <c r="P38" s="10"/>
      <c r="Q38" s="15"/>
      <c r="R38" s="10"/>
      <c r="S38" s="12">
        <v>1</v>
      </c>
      <c r="T38" s="12">
        <v>1</v>
      </c>
      <c r="U38" s="10"/>
      <c r="V38" s="10"/>
      <c r="W38" s="10"/>
      <c r="X38" s="12">
        <v>1</v>
      </c>
      <c r="Y38" s="12">
        <v>1</v>
      </c>
      <c r="Z38" s="10"/>
      <c r="AA38" s="10"/>
      <c r="AB38" s="10"/>
      <c r="AC38" s="10"/>
      <c r="AD38" s="10"/>
      <c r="AE38" s="12">
        <v>1</v>
      </c>
      <c r="AF38" s="10"/>
      <c r="AG38" s="10"/>
      <c r="AH38" s="10"/>
      <c r="AI38" s="10"/>
      <c r="AJ38" s="10"/>
      <c r="AK38" s="12">
        <v>2</v>
      </c>
      <c r="AL38" s="12">
        <v>3</v>
      </c>
      <c r="AM38" s="10"/>
      <c r="AN38" s="12">
        <v>2</v>
      </c>
      <c r="AO38" s="10"/>
      <c r="AP38" s="12">
        <v>5</v>
      </c>
      <c r="AQ38" s="10"/>
      <c r="AR38" s="12">
        <v>5</v>
      </c>
    </row>
    <row r="39" spans="1:44" ht="12.75">
      <c r="A39" s="180" t="s">
        <v>278</v>
      </c>
      <c r="B39" s="12">
        <f t="shared" si="3"/>
        <v>2</v>
      </c>
      <c r="C39" s="12">
        <v>1</v>
      </c>
      <c r="D39" s="10"/>
      <c r="E39" s="10"/>
      <c r="F39" s="10"/>
      <c r="G39" s="10"/>
      <c r="H39" s="10"/>
      <c r="I39" s="10"/>
      <c r="J39" s="10"/>
      <c r="K39" s="15"/>
      <c r="L39" s="10"/>
      <c r="M39" s="10"/>
      <c r="N39" s="15"/>
      <c r="O39" s="10"/>
      <c r="P39" s="10"/>
      <c r="Q39" s="15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2">
        <v>1</v>
      </c>
    </row>
    <row r="40" spans="1:44" ht="12.75">
      <c r="A40" s="180" t="s">
        <v>279</v>
      </c>
      <c r="B40" s="12">
        <f t="shared" si="3"/>
        <v>1</v>
      </c>
      <c r="C40" s="12">
        <v>1</v>
      </c>
      <c r="D40" s="10"/>
      <c r="E40" s="10"/>
      <c r="F40" s="10"/>
      <c r="G40" s="10"/>
      <c r="H40" s="10"/>
      <c r="I40" s="10"/>
      <c r="J40" s="10"/>
      <c r="K40" s="15"/>
      <c r="L40" s="10"/>
      <c r="M40" s="10"/>
      <c r="N40" s="15"/>
      <c r="O40" s="10"/>
      <c r="P40" s="10"/>
      <c r="Q40" s="15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ht="12.75">
      <c r="A41" s="180" t="s">
        <v>280</v>
      </c>
      <c r="B41" s="12">
        <f t="shared" si="3"/>
        <v>0</v>
      </c>
      <c r="C41" s="10"/>
      <c r="D41" s="10"/>
      <c r="E41" s="10"/>
      <c r="F41" s="10"/>
      <c r="G41" s="10"/>
      <c r="H41" s="10"/>
      <c r="I41" s="10"/>
      <c r="J41" s="10"/>
      <c r="K41" s="15"/>
      <c r="L41" s="10"/>
      <c r="M41" s="10"/>
      <c r="N41" s="15"/>
      <c r="O41" s="10"/>
      <c r="P41" s="10"/>
      <c r="Q41" s="15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ht="12.75">
      <c r="A42" s="180" t="s">
        <v>281</v>
      </c>
      <c r="B42" s="12">
        <f t="shared" si="3"/>
        <v>7</v>
      </c>
      <c r="C42" s="10"/>
      <c r="D42" s="10"/>
      <c r="E42" s="10"/>
      <c r="F42" s="10"/>
      <c r="G42" s="10"/>
      <c r="H42" s="10"/>
      <c r="I42" s="10"/>
      <c r="J42" s="10"/>
      <c r="K42" s="15"/>
      <c r="L42" s="10"/>
      <c r="M42" s="10"/>
      <c r="N42" s="15"/>
      <c r="O42" s="12">
        <v>1</v>
      </c>
      <c r="P42" s="10"/>
      <c r="Q42" s="15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2">
        <v>1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2">
        <v>2</v>
      </c>
      <c r="AR42" s="12">
        <v>3</v>
      </c>
    </row>
    <row r="43" spans="1:44" ht="12.75">
      <c r="A43" s="180" t="s">
        <v>282</v>
      </c>
      <c r="B43" s="12">
        <f t="shared" si="3"/>
        <v>3</v>
      </c>
      <c r="C43" s="10"/>
      <c r="D43" s="10"/>
      <c r="E43" s="10"/>
      <c r="F43" s="10"/>
      <c r="G43" s="10"/>
      <c r="H43" s="10"/>
      <c r="I43" s="10"/>
      <c r="J43" s="10"/>
      <c r="K43" s="15"/>
      <c r="L43" s="10"/>
      <c r="M43" s="10"/>
      <c r="N43" s="15"/>
      <c r="O43" s="10"/>
      <c r="P43" s="10"/>
      <c r="Q43" s="15"/>
      <c r="R43" s="10"/>
      <c r="S43" s="10"/>
      <c r="T43" s="10"/>
      <c r="U43" s="10"/>
      <c r="V43" s="10"/>
      <c r="W43" s="10"/>
      <c r="X43" s="10"/>
      <c r="Y43" s="12">
        <v>1</v>
      </c>
      <c r="Z43" s="12">
        <v>1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2">
        <v>1</v>
      </c>
      <c r="AO43" s="10"/>
      <c r="AP43" s="10"/>
      <c r="AQ43" s="10"/>
      <c r="AR43" s="10"/>
    </row>
    <row r="44" spans="1:44" ht="12.75">
      <c r="A44" s="180" t="s">
        <v>283</v>
      </c>
      <c r="B44" s="12">
        <f t="shared" si="3"/>
        <v>3</v>
      </c>
      <c r="C44" s="10"/>
      <c r="D44" s="10"/>
      <c r="E44" s="10"/>
      <c r="F44" s="10"/>
      <c r="G44" s="10"/>
      <c r="H44" s="10"/>
      <c r="I44" s="10"/>
      <c r="J44" s="10"/>
      <c r="K44" s="15"/>
      <c r="L44" s="10"/>
      <c r="M44" s="10"/>
      <c r="N44" s="15">
        <v>1</v>
      </c>
      <c r="O44" s="10"/>
      <c r="P44" s="10"/>
      <c r="Q44" s="15"/>
      <c r="R44" s="10"/>
      <c r="S44" s="10"/>
      <c r="T44" s="10"/>
      <c r="U44" s="10"/>
      <c r="V44" s="10"/>
      <c r="W44" s="10"/>
      <c r="X44" s="12">
        <v>1</v>
      </c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2">
        <v>1</v>
      </c>
      <c r="AQ44" s="10"/>
      <c r="AR44" s="10"/>
    </row>
    <row r="45" spans="1:44" ht="12.75">
      <c r="A45" s="180" t="s">
        <v>284</v>
      </c>
      <c r="B45" s="12">
        <f t="shared" si="3"/>
        <v>6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5">
        <v>1</v>
      </c>
      <c r="O45" s="12">
        <v>1</v>
      </c>
      <c r="P45" s="10"/>
      <c r="Q45" s="13"/>
      <c r="R45" s="10"/>
      <c r="S45" s="10"/>
      <c r="T45" s="12">
        <v>1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2">
        <v>3</v>
      </c>
      <c r="AR45" s="10"/>
    </row>
    <row r="46" spans="1:43" ht="12.75">
      <c r="A46" s="122" t="s">
        <v>296</v>
      </c>
      <c r="AQ46" s="1" t="s">
        <v>825</v>
      </c>
    </row>
  </sheetData>
  <sheetProtection password="CA55" sheet="1" objects="1" scenarios="1"/>
  <mergeCells count="20">
    <mergeCell ref="A1:AR1"/>
    <mergeCell ref="A2:AR2"/>
    <mergeCell ref="A3:AR3"/>
    <mergeCell ref="AO6:AP8"/>
    <mergeCell ref="AQ6:AR8"/>
    <mergeCell ref="E7:F7"/>
    <mergeCell ref="J7:K8"/>
    <mergeCell ref="E8:F8"/>
    <mergeCell ref="Y6:AC6"/>
    <mergeCell ref="AD6:AI6"/>
    <mergeCell ref="AK6:AL8"/>
    <mergeCell ref="AM6:AN8"/>
    <mergeCell ref="N6:Q6"/>
    <mergeCell ref="R6:S8"/>
    <mergeCell ref="T6:V6"/>
    <mergeCell ref="W6:X8"/>
    <mergeCell ref="A6:A9"/>
    <mergeCell ref="D6:F6"/>
    <mergeCell ref="G6:I6"/>
    <mergeCell ref="L6:M8"/>
  </mergeCells>
  <printOptions horizontalCentered="1"/>
  <pageMargins left="0.75" right="0.75" top="0.42" bottom="1" header="0" footer="0"/>
  <pageSetup horizontalDpi="600" verticalDpi="600" orientation="landscape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43"/>
  <sheetViews>
    <sheetView showGridLines="0" workbookViewId="0" topLeftCell="T1">
      <selection activeCell="B4" sqref="B4"/>
    </sheetView>
  </sheetViews>
  <sheetFormatPr defaultColWidth="6.625" defaultRowHeight="12.75"/>
  <cols>
    <col min="1" max="1" width="21.25390625" style="2" bestFit="1" customWidth="1"/>
    <col min="2" max="2" width="5.875" style="2" customWidth="1"/>
    <col min="3" max="3" width="4.75390625" style="2" customWidth="1"/>
    <col min="4" max="4" width="5.125" style="2" bestFit="1" customWidth="1"/>
    <col min="5" max="5" width="4.25390625" style="2" customWidth="1"/>
    <col min="6" max="6" width="5.125" style="2" bestFit="1" customWidth="1"/>
    <col min="7" max="7" width="3.50390625" style="2" bestFit="1" customWidth="1"/>
    <col min="8" max="8" width="5.125" style="2" bestFit="1" customWidth="1"/>
    <col min="9" max="9" width="3.50390625" style="2" bestFit="1" customWidth="1"/>
    <col min="10" max="10" width="5.125" style="2" bestFit="1" customWidth="1"/>
    <col min="11" max="11" width="3.50390625" style="2" bestFit="1" customWidth="1"/>
    <col min="12" max="12" width="5.125" style="2" bestFit="1" customWidth="1"/>
    <col min="13" max="13" width="3.50390625" style="2" bestFit="1" customWidth="1"/>
    <col min="14" max="14" width="5.125" style="2" bestFit="1" customWidth="1"/>
    <col min="15" max="15" width="3.50390625" style="2" bestFit="1" customWidth="1"/>
    <col min="16" max="16" width="5.125" style="2" bestFit="1" customWidth="1"/>
    <col min="17" max="17" width="3.50390625" style="2" bestFit="1" customWidth="1"/>
    <col min="18" max="18" width="5.125" style="2" bestFit="1" customWidth="1"/>
    <col min="19" max="19" width="3.50390625" style="2" bestFit="1" customWidth="1"/>
    <col min="20" max="20" width="5.125" style="2" bestFit="1" customWidth="1"/>
    <col min="21" max="21" width="3.50390625" style="2" bestFit="1" customWidth="1"/>
    <col min="22" max="22" width="5.125" style="2" bestFit="1" customWidth="1"/>
    <col min="23" max="23" width="3.50390625" style="2" bestFit="1" customWidth="1"/>
    <col min="24" max="24" width="5.125" style="2" bestFit="1" customWidth="1"/>
    <col min="25" max="25" width="2.75390625" style="2" bestFit="1" customWidth="1"/>
    <col min="26" max="26" width="5.125" style="2" bestFit="1" customWidth="1"/>
    <col min="27" max="27" width="3.50390625" style="2" bestFit="1" customWidth="1"/>
    <col min="28" max="28" width="5.125" style="2" bestFit="1" customWidth="1"/>
    <col min="29" max="29" width="3.50390625" style="2" bestFit="1" customWidth="1"/>
    <col min="30" max="30" width="5.125" style="2" bestFit="1" customWidth="1"/>
    <col min="31" max="31" width="2.75390625" style="2" bestFit="1" customWidth="1"/>
    <col min="32" max="32" width="5.875" style="2" customWidth="1"/>
    <col min="33" max="33" width="3.50390625" style="2" bestFit="1" customWidth="1"/>
    <col min="34" max="34" width="5.125" style="2" bestFit="1" customWidth="1"/>
    <col min="35" max="35" width="3.50390625" style="2" customWidth="1"/>
    <col min="36" max="36" width="5.125" style="2" customWidth="1"/>
    <col min="37" max="16384" width="6.625" style="2" customWidth="1"/>
  </cols>
  <sheetData>
    <row r="1" spans="1:34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</row>
    <row r="2" spans="1:36" s="4" customFormat="1" ht="12.75">
      <c r="A2" s="378" t="s">
        <v>297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</row>
    <row r="3" spans="1:4" s="4" customFormat="1" ht="12.75">
      <c r="A3" s="3"/>
      <c r="D3" s="3" t="s">
        <v>64</v>
      </c>
    </row>
    <row r="4" spans="1:4" s="4" customFormat="1" ht="12.75">
      <c r="A4" s="3" t="s">
        <v>298</v>
      </c>
      <c r="D4" s="3"/>
    </row>
    <row r="5" spans="1:36" s="4" customFormat="1" ht="12.75">
      <c r="A5" s="405" t="s">
        <v>234</v>
      </c>
      <c r="B5" s="408" t="s">
        <v>822</v>
      </c>
      <c r="C5" s="411" t="s">
        <v>782</v>
      </c>
      <c r="D5" s="412"/>
      <c r="E5" s="411" t="s">
        <v>783</v>
      </c>
      <c r="F5" s="412"/>
      <c r="G5" s="411" t="s">
        <v>784</v>
      </c>
      <c r="H5" s="412"/>
      <c r="I5" s="411" t="s">
        <v>785</v>
      </c>
      <c r="J5" s="412"/>
      <c r="K5" s="411" t="s">
        <v>786</v>
      </c>
      <c r="L5" s="412"/>
      <c r="M5" s="411" t="s">
        <v>787</v>
      </c>
      <c r="N5" s="413"/>
      <c r="O5" s="411" t="s">
        <v>788</v>
      </c>
      <c r="P5" s="412"/>
      <c r="Q5" s="411" t="s">
        <v>789</v>
      </c>
      <c r="R5" s="412"/>
      <c r="S5" s="411" t="s">
        <v>790</v>
      </c>
      <c r="T5" s="412"/>
      <c r="U5" s="411" t="s">
        <v>791</v>
      </c>
      <c r="V5" s="412"/>
      <c r="W5" s="411" t="s">
        <v>792</v>
      </c>
      <c r="X5" s="412"/>
      <c r="Y5" s="411" t="s">
        <v>793</v>
      </c>
      <c r="Z5" s="412"/>
      <c r="AA5" s="411" t="s">
        <v>794</v>
      </c>
      <c r="AB5" s="412"/>
      <c r="AC5" s="411" t="s">
        <v>795</v>
      </c>
      <c r="AD5" s="412"/>
      <c r="AE5" s="411" t="s">
        <v>796</v>
      </c>
      <c r="AF5" s="412"/>
      <c r="AG5" s="411" t="s">
        <v>797</v>
      </c>
      <c r="AH5" s="412"/>
      <c r="AI5" s="411" t="s">
        <v>823</v>
      </c>
      <c r="AJ5" s="412"/>
    </row>
    <row r="6" spans="1:36" s="4" customFormat="1" ht="12.75">
      <c r="A6" s="406"/>
      <c r="B6" s="409"/>
      <c r="C6" s="414" t="s">
        <v>798</v>
      </c>
      <c r="D6" s="415"/>
      <c r="E6" s="414" t="s">
        <v>799</v>
      </c>
      <c r="F6" s="415"/>
      <c r="G6" s="414" t="s">
        <v>800</v>
      </c>
      <c r="H6" s="415"/>
      <c r="I6" s="414" t="s">
        <v>289</v>
      </c>
      <c r="J6" s="415"/>
      <c r="K6" s="414" t="s">
        <v>810</v>
      </c>
      <c r="L6" s="415"/>
      <c r="M6" s="414" t="s">
        <v>801</v>
      </c>
      <c r="N6" s="416"/>
      <c r="O6" s="417" t="s">
        <v>802</v>
      </c>
      <c r="P6" s="418"/>
      <c r="Q6" s="417" t="s">
        <v>803</v>
      </c>
      <c r="R6" s="418"/>
      <c r="S6" s="414" t="s">
        <v>290</v>
      </c>
      <c r="T6" s="415"/>
      <c r="U6" s="417" t="s">
        <v>804</v>
      </c>
      <c r="V6" s="418"/>
      <c r="W6" s="419" t="s">
        <v>805</v>
      </c>
      <c r="X6" s="420"/>
      <c r="Y6" s="414" t="s">
        <v>806</v>
      </c>
      <c r="Z6" s="415"/>
      <c r="AA6" s="414" t="s">
        <v>798</v>
      </c>
      <c r="AB6" s="415"/>
      <c r="AC6" s="414" t="s">
        <v>798</v>
      </c>
      <c r="AD6" s="415"/>
      <c r="AE6" s="414" t="s">
        <v>808</v>
      </c>
      <c r="AF6" s="415"/>
      <c r="AG6" s="414" t="s">
        <v>798</v>
      </c>
      <c r="AH6" s="415"/>
      <c r="AI6" s="414" t="s">
        <v>110</v>
      </c>
      <c r="AJ6" s="415"/>
    </row>
    <row r="7" spans="1:36" s="4" customFormat="1" ht="12.75">
      <c r="A7" s="407"/>
      <c r="B7" s="410"/>
      <c r="C7" s="188" t="s">
        <v>809</v>
      </c>
      <c r="D7" s="188" t="s">
        <v>759</v>
      </c>
      <c r="E7" s="188" t="s">
        <v>809</v>
      </c>
      <c r="F7" s="188" t="s">
        <v>759</v>
      </c>
      <c r="G7" s="188" t="s">
        <v>809</v>
      </c>
      <c r="H7" s="188" t="s">
        <v>759</v>
      </c>
      <c r="I7" s="188" t="s">
        <v>809</v>
      </c>
      <c r="J7" s="188" t="s">
        <v>759</v>
      </c>
      <c r="K7" s="188" t="s">
        <v>809</v>
      </c>
      <c r="L7" s="188" t="s">
        <v>759</v>
      </c>
      <c r="M7" s="188" t="s">
        <v>809</v>
      </c>
      <c r="N7" s="189" t="s">
        <v>759</v>
      </c>
      <c r="O7" s="188" t="s">
        <v>809</v>
      </c>
      <c r="P7" s="188" t="s">
        <v>759</v>
      </c>
      <c r="Q7" s="188" t="s">
        <v>809</v>
      </c>
      <c r="R7" s="188" t="s">
        <v>759</v>
      </c>
      <c r="S7" s="188" t="s">
        <v>809</v>
      </c>
      <c r="T7" s="188" t="s">
        <v>759</v>
      </c>
      <c r="U7" s="188" t="s">
        <v>809</v>
      </c>
      <c r="V7" s="188" t="s">
        <v>759</v>
      </c>
      <c r="W7" s="188" t="s">
        <v>809</v>
      </c>
      <c r="X7" s="188" t="s">
        <v>759</v>
      </c>
      <c r="Y7" s="188" t="s">
        <v>809</v>
      </c>
      <c r="Z7" s="188" t="s">
        <v>759</v>
      </c>
      <c r="AA7" s="188" t="s">
        <v>809</v>
      </c>
      <c r="AB7" s="188" t="s">
        <v>759</v>
      </c>
      <c r="AC7" s="188" t="s">
        <v>809</v>
      </c>
      <c r="AD7" s="188" t="s">
        <v>759</v>
      </c>
      <c r="AE7" s="188" t="s">
        <v>809</v>
      </c>
      <c r="AF7" s="188" t="s">
        <v>759</v>
      </c>
      <c r="AG7" s="188" t="s">
        <v>809</v>
      </c>
      <c r="AH7" s="188" t="s">
        <v>759</v>
      </c>
      <c r="AI7" s="188" t="s">
        <v>809</v>
      </c>
      <c r="AJ7" s="188" t="s">
        <v>759</v>
      </c>
    </row>
    <row r="8" spans="1:36" s="4" customFormat="1" ht="17.25" customHeight="1">
      <c r="A8" s="179" t="s">
        <v>249</v>
      </c>
      <c r="B8" s="8">
        <f>SUM(C8:AI8)</f>
        <v>10533</v>
      </c>
      <c r="C8" s="421">
        <f>SUM(C9:D9)</f>
        <v>2958</v>
      </c>
      <c r="D8" s="422"/>
      <c r="E8" s="421">
        <f>SUM(E9:F9)</f>
        <v>634</v>
      </c>
      <c r="F8" s="422"/>
      <c r="G8" s="421">
        <f>SUM(G9:H9)</f>
        <v>651</v>
      </c>
      <c r="H8" s="422"/>
      <c r="I8" s="421">
        <f>SUM(I9:J9)</f>
        <v>503</v>
      </c>
      <c r="J8" s="422"/>
      <c r="K8" s="421">
        <f>SUM(K9:L9)</f>
        <v>854</v>
      </c>
      <c r="L8" s="422"/>
      <c r="M8" s="421">
        <f>SUM(M9:N9)</f>
        <v>250</v>
      </c>
      <c r="N8" s="422"/>
      <c r="O8" s="421">
        <f>SUM(O9:P9)</f>
        <v>437</v>
      </c>
      <c r="P8" s="422"/>
      <c r="Q8" s="421">
        <f>SUM(Q9:R9)</f>
        <v>255</v>
      </c>
      <c r="R8" s="422"/>
      <c r="S8" s="421">
        <f>SUM(S9:T9)</f>
        <v>262</v>
      </c>
      <c r="T8" s="422"/>
      <c r="U8" s="421">
        <f>SUM(U9:V9)</f>
        <v>271</v>
      </c>
      <c r="V8" s="422"/>
      <c r="W8" s="421">
        <f>SUM(W9:X9)</f>
        <v>340</v>
      </c>
      <c r="X8" s="422"/>
      <c r="Y8" s="421">
        <f>SUM(Y9:Z9)</f>
        <v>130</v>
      </c>
      <c r="Z8" s="422"/>
      <c r="AA8" s="421">
        <f>SUM(AA9:AB9)</f>
        <v>1508</v>
      </c>
      <c r="AB8" s="422"/>
      <c r="AC8" s="421">
        <f>SUM(AC9:AD9)</f>
        <v>717</v>
      </c>
      <c r="AD8" s="422"/>
      <c r="AE8" s="421">
        <f>SUM(AE9:AF9)</f>
        <v>59</v>
      </c>
      <c r="AF8" s="422"/>
      <c r="AG8" s="421">
        <f>SUM(AG9:AH9)</f>
        <v>616</v>
      </c>
      <c r="AH8" s="422"/>
      <c r="AI8" s="421">
        <f>SUM(AI9:AJ9)</f>
        <v>88</v>
      </c>
      <c r="AJ8" s="422"/>
    </row>
    <row r="9" spans="1:36" s="4" customFormat="1" ht="17.25" customHeight="1">
      <c r="A9" s="179" t="s">
        <v>292</v>
      </c>
      <c r="B9" s="8">
        <f aca="true" t="shared" si="0" ref="B9:AH9">SUM(B10:B42)</f>
        <v>10533</v>
      </c>
      <c r="C9" s="8">
        <f t="shared" si="0"/>
        <v>1603</v>
      </c>
      <c r="D9" s="8">
        <f t="shared" si="0"/>
        <v>1355</v>
      </c>
      <c r="E9" s="8">
        <f t="shared" si="0"/>
        <v>289</v>
      </c>
      <c r="F9" s="8">
        <f t="shared" si="0"/>
        <v>345</v>
      </c>
      <c r="G9" s="8">
        <f t="shared" si="0"/>
        <v>296</v>
      </c>
      <c r="H9" s="8">
        <f t="shared" si="0"/>
        <v>355</v>
      </c>
      <c r="I9" s="8">
        <f t="shared" si="0"/>
        <v>273</v>
      </c>
      <c r="J9" s="8">
        <f t="shared" si="0"/>
        <v>230</v>
      </c>
      <c r="K9" s="8">
        <f t="shared" si="0"/>
        <v>388</v>
      </c>
      <c r="L9" s="8">
        <f t="shared" si="0"/>
        <v>466</v>
      </c>
      <c r="M9" s="8">
        <f t="shared" si="0"/>
        <v>103</v>
      </c>
      <c r="N9" s="8">
        <f t="shared" si="0"/>
        <v>147</v>
      </c>
      <c r="O9" s="8">
        <f t="shared" si="0"/>
        <v>189</v>
      </c>
      <c r="P9" s="8">
        <f t="shared" si="0"/>
        <v>248</v>
      </c>
      <c r="Q9" s="8">
        <f t="shared" si="0"/>
        <v>117</v>
      </c>
      <c r="R9" s="8">
        <f t="shared" si="0"/>
        <v>138</v>
      </c>
      <c r="S9" s="8">
        <f t="shared" si="0"/>
        <v>107</v>
      </c>
      <c r="T9" s="8">
        <f t="shared" si="0"/>
        <v>155</v>
      </c>
      <c r="U9" s="8">
        <f t="shared" si="0"/>
        <v>107</v>
      </c>
      <c r="V9" s="8">
        <f t="shared" si="0"/>
        <v>164</v>
      </c>
      <c r="W9" s="8">
        <f t="shared" si="0"/>
        <v>161</v>
      </c>
      <c r="X9" s="8">
        <f t="shared" si="0"/>
        <v>179</v>
      </c>
      <c r="Y9" s="8">
        <f t="shared" si="0"/>
        <v>55</v>
      </c>
      <c r="Z9" s="8">
        <f t="shared" si="0"/>
        <v>75</v>
      </c>
      <c r="AA9" s="8">
        <f t="shared" si="0"/>
        <v>624</v>
      </c>
      <c r="AB9" s="8">
        <f t="shared" si="0"/>
        <v>884</v>
      </c>
      <c r="AC9" s="8">
        <f t="shared" si="0"/>
        <v>379</v>
      </c>
      <c r="AD9" s="8">
        <f t="shared" si="0"/>
        <v>338</v>
      </c>
      <c r="AE9" s="8">
        <f t="shared" si="0"/>
        <v>36</v>
      </c>
      <c r="AF9" s="8">
        <f t="shared" si="0"/>
        <v>23</v>
      </c>
      <c r="AG9" s="8">
        <f t="shared" si="0"/>
        <v>226</v>
      </c>
      <c r="AH9" s="8">
        <f t="shared" si="0"/>
        <v>390</v>
      </c>
      <c r="AI9" s="8">
        <f>SUM(AI10:AI42)</f>
        <v>55</v>
      </c>
      <c r="AJ9" s="8">
        <f>SUM(AJ10:AJ42)</f>
        <v>33</v>
      </c>
    </row>
    <row r="10" spans="1:36" ht="12.75">
      <c r="A10" s="180" t="s">
        <v>252</v>
      </c>
      <c r="B10" s="12">
        <f>SUM(C10:AJ10)</f>
        <v>1</v>
      </c>
      <c r="C10" s="10"/>
      <c r="D10" s="15"/>
      <c r="E10" s="15"/>
      <c r="F10" s="1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2">
        <v>1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210"/>
      <c r="AJ10" s="210"/>
    </row>
    <row r="11" spans="1:36" ht="12.75">
      <c r="A11" s="180" t="s">
        <v>253</v>
      </c>
      <c r="B11" s="12">
        <f aca="true" t="shared" si="1" ref="B11:B42">SUM(C11:AJ11)</f>
        <v>42</v>
      </c>
      <c r="C11" s="12">
        <v>12</v>
      </c>
      <c r="D11" s="15">
        <v>12</v>
      </c>
      <c r="E11" s="15"/>
      <c r="F11" s="15"/>
      <c r="G11" s="10"/>
      <c r="H11" s="10"/>
      <c r="I11" s="12">
        <v>8</v>
      </c>
      <c r="J11" s="12">
        <v>2</v>
      </c>
      <c r="K11" s="12">
        <v>1</v>
      </c>
      <c r="L11" s="10"/>
      <c r="M11" s="10"/>
      <c r="N11" s="10"/>
      <c r="O11" s="10"/>
      <c r="P11" s="10"/>
      <c r="Q11" s="10"/>
      <c r="R11" s="10"/>
      <c r="S11" s="12">
        <v>1</v>
      </c>
      <c r="T11" s="10"/>
      <c r="U11" s="10"/>
      <c r="V11" s="10"/>
      <c r="W11" s="12">
        <v>1</v>
      </c>
      <c r="X11" s="10"/>
      <c r="Y11" s="10"/>
      <c r="Z11" s="10"/>
      <c r="AA11" s="12">
        <v>2</v>
      </c>
      <c r="AB11" s="10"/>
      <c r="AC11" s="12">
        <v>1</v>
      </c>
      <c r="AD11" s="12">
        <v>1</v>
      </c>
      <c r="AE11" s="10"/>
      <c r="AF11" s="10"/>
      <c r="AG11" s="10"/>
      <c r="AH11" s="12">
        <v>1</v>
      </c>
      <c r="AI11" s="210"/>
      <c r="AJ11" s="143"/>
    </row>
    <row r="12" spans="1:36" ht="12.75">
      <c r="A12" s="180" t="s">
        <v>254</v>
      </c>
      <c r="B12" s="12">
        <f t="shared" si="1"/>
        <v>11</v>
      </c>
      <c r="C12" s="12">
        <v>2</v>
      </c>
      <c r="D12" s="15">
        <v>2</v>
      </c>
      <c r="E12" s="15"/>
      <c r="F12" s="1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2">
        <v>1</v>
      </c>
      <c r="S12" s="12">
        <v>1</v>
      </c>
      <c r="T12" s="12">
        <v>1</v>
      </c>
      <c r="U12" s="12">
        <v>2</v>
      </c>
      <c r="V12" s="12">
        <v>2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10"/>
      <c r="AJ12" s="210"/>
    </row>
    <row r="13" spans="1:36" ht="12.75">
      <c r="A13" s="180" t="s">
        <v>255</v>
      </c>
      <c r="B13" s="12">
        <f t="shared" si="1"/>
        <v>4</v>
      </c>
      <c r="C13" s="12">
        <v>1</v>
      </c>
      <c r="D13" s="15">
        <v>3</v>
      </c>
      <c r="E13" s="15"/>
      <c r="F13" s="1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10"/>
      <c r="AJ13" s="210"/>
    </row>
    <row r="14" spans="1:36" ht="12.75">
      <c r="A14" s="180" t="s">
        <v>256</v>
      </c>
      <c r="B14" s="12">
        <f t="shared" si="1"/>
        <v>1</v>
      </c>
      <c r="C14" s="10"/>
      <c r="D14" s="15">
        <v>1</v>
      </c>
      <c r="E14" s="15"/>
      <c r="F14" s="1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210"/>
      <c r="AJ14" s="210"/>
    </row>
    <row r="15" spans="1:36" ht="12.75">
      <c r="A15" s="180" t="s">
        <v>257</v>
      </c>
      <c r="B15" s="12">
        <f t="shared" si="1"/>
        <v>8</v>
      </c>
      <c r="C15" s="12">
        <v>4</v>
      </c>
      <c r="D15" s="15">
        <v>1</v>
      </c>
      <c r="E15" s="15"/>
      <c r="F15" s="1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2">
        <v>1</v>
      </c>
      <c r="Z15" s="10"/>
      <c r="AA15" s="10"/>
      <c r="AB15" s="12">
        <v>2</v>
      </c>
      <c r="AC15" s="10"/>
      <c r="AD15" s="10"/>
      <c r="AE15" s="10"/>
      <c r="AF15" s="10"/>
      <c r="AG15" s="10"/>
      <c r="AH15" s="10"/>
      <c r="AI15" s="210"/>
      <c r="AJ15" s="210"/>
    </row>
    <row r="16" spans="1:36" ht="12.75">
      <c r="A16" s="180" t="s">
        <v>258</v>
      </c>
      <c r="B16" s="12">
        <f t="shared" si="1"/>
        <v>11</v>
      </c>
      <c r="C16" s="10"/>
      <c r="D16" s="12">
        <v>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>
        <v>1</v>
      </c>
      <c r="V16" s="10"/>
      <c r="W16" s="10"/>
      <c r="X16" s="10"/>
      <c r="Y16" s="10"/>
      <c r="Z16" s="10"/>
      <c r="AA16" s="12">
        <v>1</v>
      </c>
      <c r="AB16" s="10"/>
      <c r="AC16" s="10"/>
      <c r="AD16" s="12">
        <v>1</v>
      </c>
      <c r="AE16" s="10"/>
      <c r="AF16" s="10"/>
      <c r="AG16" s="10"/>
      <c r="AH16" s="10"/>
      <c r="AI16" s="210"/>
      <c r="AJ16" s="210"/>
    </row>
    <row r="17" spans="1:36" ht="12.75">
      <c r="A17" s="180" t="s">
        <v>259</v>
      </c>
      <c r="B17" s="12">
        <f t="shared" si="1"/>
        <v>28</v>
      </c>
      <c r="C17" s="12">
        <v>3</v>
      </c>
      <c r="D17" s="15">
        <v>21</v>
      </c>
      <c r="E17" s="15"/>
      <c r="F17" s="15">
        <v>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2">
        <v>1</v>
      </c>
      <c r="Y17" s="10"/>
      <c r="Z17" s="10"/>
      <c r="AA17" s="10"/>
      <c r="AB17" s="10"/>
      <c r="AC17" s="10"/>
      <c r="AD17" s="12">
        <v>1</v>
      </c>
      <c r="AE17" s="10"/>
      <c r="AF17" s="10"/>
      <c r="AG17" s="12">
        <v>1</v>
      </c>
      <c r="AH17" s="10"/>
      <c r="AI17" s="143"/>
      <c r="AJ17" s="210"/>
    </row>
    <row r="18" spans="1:36" ht="12.75">
      <c r="A18" s="180" t="s">
        <v>260</v>
      </c>
      <c r="B18" s="12">
        <f t="shared" si="1"/>
        <v>98</v>
      </c>
      <c r="C18" s="12">
        <v>29</v>
      </c>
      <c r="D18" s="15">
        <v>59</v>
      </c>
      <c r="E18" s="15"/>
      <c r="F18" s="15"/>
      <c r="G18" s="10"/>
      <c r="H18" s="10"/>
      <c r="I18" s="10"/>
      <c r="J18" s="12">
        <v>3</v>
      </c>
      <c r="K18" s="10"/>
      <c r="L18" s="10"/>
      <c r="M18" s="10"/>
      <c r="N18" s="12"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2">
        <v>3</v>
      </c>
      <c r="AD18" s="12">
        <v>2</v>
      </c>
      <c r="AE18" s="10"/>
      <c r="AF18" s="10"/>
      <c r="AG18" s="12">
        <v>1</v>
      </c>
      <c r="AH18" s="10"/>
      <c r="AI18" s="143"/>
      <c r="AJ18" s="210"/>
    </row>
    <row r="19" spans="1:36" ht="12.75">
      <c r="A19" s="180" t="s">
        <v>261</v>
      </c>
      <c r="B19" s="12">
        <f t="shared" si="1"/>
        <v>12</v>
      </c>
      <c r="C19" s="10"/>
      <c r="D19" s="15">
        <v>12</v>
      </c>
      <c r="E19" s="15"/>
      <c r="F19" s="1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210"/>
      <c r="AJ19" s="210"/>
    </row>
    <row r="20" spans="1:36" ht="12.75">
      <c r="A20" s="180" t="s">
        <v>262</v>
      </c>
      <c r="B20" s="12">
        <f t="shared" si="1"/>
        <v>9</v>
      </c>
      <c r="C20" s="10"/>
      <c r="D20" s="15">
        <v>6</v>
      </c>
      <c r="E20" s="15"/>
      <c r="F20" s="15"/>
      <c r="G20" s="10"/>
      <c r="H20" s="10"/>
      <c r="I20" s="10"/>
      <c r="J20" s="12">
        <v>1</v>
      </c>
      <c r="K20" s="12">
        <v>1</v>
      </c>
      <c r="L20" s="10"/>
      <c r="M20" s="10"/>
      <c r="N20" s="10"/>
      <c r="O20" s="12">
        <v>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210"/>
      <c r="AJ20" s="210"/>
    </row>
    <row r="21" spans="1:36" ht="12.75">
      <c r="A21" s="180" t="s">
        <v>263</v>
      </c>
      <c r="B21" s="12">
        <f t="shared" si="1"/>
        <v>4</v>
      </c>
      <c r="C21" s="10"/>
      <c r="D21" s="15">
        <v>3</v>
      </c>
      <c r="E21" s="15"/>
      <c r="F21" s="1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2">
        <v>1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210"/>
      <c r="AJ21" s="210"/>
    </row>
    <row r="22" spans="1:36" ht="12.75">
      <c r="A22" s="180" t="s">
        <v>264</v>
      </c>
      <c r="B22" s="12">
        <f t="shared" si="1"/>
        <v>4</v>
      </c>
      <c r="C22" s="10"/>
      <c r="D22" s="15">
        <v>4</v>
      </c>
      <c r="E22" s="15"/>
      <c r="F22" s="15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210"/>
      <c r="AJ22" s="210"/>
    </row>
    <row r="23" spans="1:36" ht="12.75">
      <c r="A23" s="180" t="s">
        <v>265</v>
      </c>
      <c r="B23" s="12">
        <f t="shared" si="1"/>
        <v>150</v>
      </c>
      <c r="C23" s="12">
        <v>43</v>
      </c>
      <c r="D23" s="15">
        <v>43</v>
      </c>
      <c r="E23" s="15">
        <v>3</v>
      </c>
      <c r="F23" s="15">
        <v>1</v>
      </c>
      <c r="G23" s="10"/>
      <c r="H23" s="10"/>
      <c r="I23" s="10"/>
      <c r="J23" s="12">
        <v>1</v>
      </c>
      <c r="K23" s="12">
        <v>1</v>
      </c>
      <c r="L23" s="12">
        <v>4</v>
      </c>
      <c r="M23" s="12">
        <v>4</v>
      </c>
      <c r="N23" s="12">
        <v>2</v>
      </c>
      <c r="O23" s="12">
        <v>2</v>
      </c>
      <c r="P23" s="12">
        <v>1</v>
      </c>
      <c r="Q23" s="12">
        <v>4</v>
      </c>
      <c r="R23" s="12">
        <v>2</v>
      </c>
      <c r="S23" s="10"/>
      <c r="T23" s="10"/>
      <c r="U23" s="12">
        <v>10</v>
      </c>
      <c r="V23" s="10"/>
      <c r="W23" s="12">
        <v>2</v>
      </c>
      <c r="X23" s="10"/>
      <c r="Y23" s="10"/>
      <c r="Z23" s="10"/>
      <c r="AA23" s="12">
        <v>5</v>
      </c>
      <c r="AB23" s="12">
        <v>4</v>
      </c>
      <c r="AC23" s="12">
        <v>6</v>
      </c>
      <c r="AD23" s="12">
        <v>3</v>
      </c>
      <c r="AE23" s="12">
        <v>1</v>
      </c>
      <c r="AF23" s="10"/>
      <c r="AG23" s="10"/>
      <c r="AH23" s="12">
        <v>5</v>
      </c>
      <c r="AI23" s="210">
        <v>1</v>
      </c>
      <c r="AJ23" s="143">
        <v>2</v>
      </c>
    </row>
    <row r="24" spans="1:36" ht="12.75">
      <c r="A24" s="180" t="s">
        <v>266</v>
      </c>
      <c r="B24" s="12">
        <f t="shared" si="1"/>
        <v>34</v>
      </c>
      <c r="C24" s="12">
        <v>5</v>
      </c>
      <c r="D24" s="12">
        <v>16</v>
      </c>
      <c r="E24" s="10"/>
      <c r="F24" s="10"/>
      <c r="G24" s="10"/>
      <c r="H24" s="10"/>
      <c r="I24" s="10"/>
      <c r="J24" s="10"/>
      <c r="K24" s="10"/>
      <c r="L24" s="12">
        <v>1</v>
      </c>
      <c r="M24" s="10"/>
      <c r="N24" s="10"/>
      <c r="O24" s="10"/>
      <c r="P24" s="10"/>
      <c r="Q24" s="10"/>
      <c r="R24" s="10"/>
      <c r="S24" s="10"/>
      <c r="T24" s="12">
        <v>1</v>
      </c>
      <c r="U24" s="10"/>
      <c r="V24" s="10"/>
      <c r="W24" s="10"/>
      <c r="X24" s="10"/>
      <c r="Y24" s="10"/>
      <c r="Z24" s="10"/>
      <c r="AA24" s="12">
        <v>1</v>
      </c>
      <c r="AB24" s="12">
        <v>3</v>
      </c>
      <c r="AC24" s="12">
        <v>1</v>
      </c>
      <c r="AD24" s="12">
        <v>4</v>
      </c>
      <c r="AE24" s="10"/>
      <c r="AF24" s="10"/>
      <c r="AG24" s="10"/>
      <c r="AH24" s="10"/>
      <c r="AI24" s="210"/>
      <c r="AJ24" s="210">
        <v>2</v>
      </c>
    </row>
    <row r="25" spans="1:36" ht="12.75">
      <c r="A25" s="180" t="s">
        <v>267</v>
      </c>
      <c r="B25" s="12">
        <f t="shared" si="1"/>
        <v>35</v>
      </c>
      <c r="C25" s="12">
        <v>18</v>
      </c>
      <c r="D25" s="15">
        <v>12</v>
      </c>
      <c r="E25" s="15"/>
      <c r="F25" s="15"/>
      <c r="G25" s="15"/>
      <c r="H25" s="1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2">
        <v>1</v>
      </c>
      <c r="AB25" s="10"/>
      <c r="AC25" s="12">
        <v>3</v>
      </c>
      <c r="AD25" s="10"/>
      <c r="AE25" s="10"/>
      <c r="AF25" s="10"/>
      <c r="AG25" s="10"/>
      <c r="AH25" s="10"/>
      <c r="AI25" s="210"/>
      <c r="AJ25" s="210">
        <v>1</v>
      </c>
    </row>
    <row r="26" spans="1:36" ht="12.75">
      <c r="A26" s="180" t="s">
        <v>268</v>
      </c>
      <c r="B26" s="12">
        <f t="shared" si="1"/>
        <v>7</v>
      </c>
      <c r="C26" s="12">
        <v>6</v>
      </c>
      <c r="D26" s="12">
        <v>1</v>
      </c>
      <c r="E26" s="15"/>
      <c r="F26" s="1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210"/>
      <c r="AJ26" s="210"/>
    </row>
    <row r="27" spans="1:36" ht="12.75">
      <c r="A27" s="180" t="s">
        <v>269</v>
      </c>
      <c r="B27" s="12">
        <f t="shared" si="1"/>
        <v>9894</v>
      </c>
      <c r="C27" s="12">
        <v>1418</v>
      </c>
      <c r="D27" s="15">
        <v>1088</v>
      </c>
      <c r="E27" s="15">
        <v>286</v>
      </c>
      <c r="F27" s="15">
        <v>342</v>
      </c>
      <c r="G27" s="12">
        <v>292</v>
      </c>
      <c r="H27" s="12">
        <v>354</v>
      </c>
      <c r="I27" s="12">
        <v>264</v>
      </c>
      <c r="J27" s="12">
        <v>223</v>
      </c>
      <c r="K27" s="12">
        <v>384</v>
      </c>
      <c r="L27" s="12">
        <v>460</v>
      </c>
      <c r="M27" s="12">
        <v>99</v>
      </c>
      <c r="N27" s="12">
        <v>144</v>
      </c>
      <c r="O27" s="12">
        <v>184</v>
      </c>
      <c r="P27" s="12">
        <v>243</v>
      </c>
      <c r="Q27" s="12">
        <v>111</v>
      </c>
      <c r="R27" s="12">
        <v>132</v>
      </c>
      <c r="S27" s="12">
        <v>105</v>
      </c>
      <c r="T27" s="12">
        <v>153</v>
      </c>
      <c r="U27" s="12">
        <v>91</v>
      </c>
      <c r="V27" s="12">
        <v>162</v>
      </c>
      <c r="W27" s="12">
        <v>158</v>
      </c>
      <c r="X27" s="12">
        <v>176</v>
      </c>
      <c r="Y27" s="12">
        <v>54</v>
      </c>
      <c r="Z27" s="12">
        <v>75</v>
      </c>
      <c r="AA27" s="12">
        <v>608</v>
      </c>
      <c r="AB27" s="12">
        <v>870</v>
      </c>
      <c r="AC27" s="12">
        <v>362</v>
      </c>
      <c r="AD27" s="12">
        <v>322</v>
      </c>
      <c r="AE27" s="12">
        <v>35</v>
      </c>
      <c r="AF27" s="12">
        <v>23</v>
      </c>
      <c r="AG27" s="12">
        <v>221</v>
      </c>
      <c r="AH27" s="12">
        <v>377</v>
      </c>
      <c r="AI27" s="143">
        <v>50</v>
      </c>
      <c r="AJ27" s="143">
        <v>28</v>
      </c>
    </row>
    <row r="28" spans="1:36" ht="12.75">
      <c r="A28" s="180" t="s">
        <v>270</v>
      </c>
      <c r="B28" s="12">
        <f t="shared" si="1"/>
        <v>0</v>
      </c>
      <c r="C28" s="10"/>
      <c r="D28" s="15"/>
      <c r="E28" s="15"/>
      <c r="F28" s="1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210"/>
      <c r="AJ28" s="210"/>
    </row>
    <row r="29" spans="1:36" ht="12.75">
      <c r="A29" s="180" t="s">
        <v>271</v>
      </c>
      <c r="B29" s="12">
        <f t="shared" si="1"/>
        <v>13</v>
      </c>
      <c r="C29" s="12">
        <v>5</v>
      </c>
      <c r="D29" s="15">
        <v>4</v>
      </c>
      <c r="E29" s="15"/>
      <c r="F29" s="15"/>
      <c r="G29" s="10"/>
      <c r="H29" s="10"/>
      <c r="I29" s="12">
        <v>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2">
        <v>1</v>
      </c>
      <c r="Y29" s="10"/>
      <c r="Z29" s="10"/>
      <c r="AA29" s="12">
        <v>1</v>
      </c>
      <c r="AB29" s="10"/>
      <c r="AC29" s="10"/>
      <c r="AD29" s="10"/>
      <c r="AE29" s="10"/>
      <c r="AF29" s="10"/>
      <c r="AG29" s="12">
        <v>1</v>
      </c>
      <c r="AH29" s="10"/>
      <c r="AI29" s="143"/>
      <c r="AJ29" s="210"/>
    </row>
    <row r="30" spans="1:36" ht="12.75">
      <c r="A30" s="180" t="s">
        <v>272</v>
      </c>
      <c r="B30" s="12">
        <f t="shared" si="1"/>
        <v>10</v>
      </c>
      <c r="C30" s="12">
        <v>2</v>
      </c>
      <c r="D30" s="15">
        <v>6</v>
      </c>
      <c r="E30" s="15"/>
      <c r="F30" s="1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2">
        <v>1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2">
        <v>1</v>
      </c>
      <c r="AD30" s="10"/>
      <c r="AE30" s="10"/>
      <c r="AF30" s="10"/>
      <c r="AG30" s="10"/>
      <c r="AH30" s="10"/>
      <c r="AI30" s="210"/>
      <c r="AJ30" s="210"/>
    </row>
    <row r="31" spans="1:36" ht="12.75">
      <c r="A31" s="180" t="s">
        <v>273</v>
      </c>
      <c r="B31" s="12">
        <f t="shared" si="1"/>
        <v>7</v>
      </c>
      <c r="C31" s="12">
        <v>1</v>
      </c>
      <c r="D31" s="15">
        <v>5</v>
      </c>
      <c r="E31" s="15"/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210">
        <v>1</v>
      </c>
      <c r="AJ31" s="210"/>
    </row>
    <row r="32" spans="1:36" ht="12.75">
      <c r="A32" s="180" t="s">
        <v>274</v>
      </c>
      <c r="B32" s="12">
        <f t="shared" si="1"/>
        <v>1</v>
      </c>
      <c r="C32" s="10"/>
      <c r="D32" s="15"/>
      <c r="E32" s="15"/>
      <c r="F32" s="15"/>
      <c r="G32" s="10"/>
      <c r="H32" s="10"/>
      <c r="I32" s="10"/>
      <c r="J32" s="10"/>
      <c r="K32" s="12">
        <v>1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210"/>
      <c r="AJ32" s="210"/>
    </row>
    <row r="33" spans="1:36" ht="12.75">
      <c r="A33" s="180" t="s">
        <v>275</v>
      </c>
      <c r="B33" s="12">
        <f t="shared" si="1"/>
        <v>1</v>
      </c>
      <c r="C33" s="10"/>
      <c r="D33" s="15">
        <v>1</v>
      </c>
      <c r="E33" s="15"/>
      <c r="F33" s="1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210"/>
      <c r="AJ33" s="210"/>
    </row>
    <row r="34" spans="1:36" ht="12.75">
      <c r="A34" s="180" t="s">
        <v>276</v>
      </c>
      <c r="B34" s="12">
        <f t="shared" si="1"/>
        <v>73</v>
      </c>
      <c r="C34" s="12">
        <v>24</v>
      </c>
      <c r="D34" s="15">
        <v>21</v>
      </c>
      <c r="E34" s="15"/>
      <c r="F34" s="15"/>
      <c r="G34" s="12">
        <v>2</v>
      </c>
      <c r="H34" s="12">
        <v>1</v>
      </c>
      <c r="I34" s="10"/>
      <c r="J34" s="10"/>
      <c r="K34" s="10"/>
      <c r="L34" s="12">
        <v>1</v>
      </c>
      <c r="M34" s="10"/>
      <c r="N34" s="10"/>
      <c r="O34" s="12">
        <v>1</v>
      </c>
      <c r="P34" s="12">
        <v>3</v>
      </c>
      <c r="Q34" s="10"/>
      <c r="R34" s="10"/>
      <c r="S34" s="10"/>
      <c r="T34" s="10"/>
      <c r="U34" s="12">
        <v>2</v>
      </c>
      <c r="V34" s="10"/>
      <c r="W34" s="10"/>
      <c r="X34" s="12">
        <v>1</v>
      </c>
      <c r="Y34" s="10"/>
      <c r="Z34" s="10"/>
      <c r="AA34" s="12">
        <v>3</v>
      </c>
      <c r="AB34" s="12">
        <v>2</v>
      </c>
      <c r="AC34" s="12">
        <v>1</v>
      </c>
      <c r="AD34" s="10"/>
      <c r="AE34" s="10"/>
      <c r="AF34" s="10"/>
      <c r="AG34" s="12">
        <v>2</v>
      </c>
      <c r="AH34" s="12">
        <v>6</v>
      </c>
      <c r="AI34" s="143">
        <v>3</v>
      </c>
      <c r="AJ34" s="143"/>
    </row>
    <row r="35" spans="1:36" ht="12.75">
      <c r="A35" s="180" t="s">
        <v>277</v>
      </c>
      <c r="B35" s="12">
        <f t="shared" si="1"/>
        <v>30</v>
      </c>
      <c r="C35" s="12">
        <v>6</v>
      </c>
      <c r="D35" s="15">
        <v>13</v>
      </c>
      <c r="E35" s="15"/>
      <c r="F35" s="15">
        <v>1</v>
      </c>
      <c r="G35" s="12">
        <v>2</v>
      </c>
      <c r="H35" s="10"/>
      <c r="I35" s="10"/>
      <c r="J35" s="10"/>
      <c r="K35" s="10"/>
      <c r="L35" s="10"/>
      <c r="M35" s="10"/>
      <c r="N35" s="10"/>
      <c r="O35" s="12">
        <v>1</v>
      </c>
      <c r="P35" s="12">
        <v>1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">
        <v>2</v>
      </c>
      <c r="AB35" s="12">
        <v>1</v>
      </c>
      <c r="AC35" s="12">
        <v>1</v>
      </c>
      <c r="AD35" s="12">
        <v>1</v>
      </c>
      <c r="AE35" s="10"/>
      <c r="AF35" s="10"/>
      <c r="AG35" s="10"/>
      <c r="AH35" s="12">
        <v>1</v>
      </c>
      <c r="AI35" s="210"/>
      <c r="AJ35" s="143"/>
    </row>
    <row r="36" spans="1:36" ht="12.75">
      <c r="A36" s="180" t="s">
        <v>278</v>
      </c>
      <c r="B36" s="12">
        <f t="shared" si="1"/>
        <v>5</v>
      </c>
      <c r="C36" s="10"/>
      <c r="D36" s="15">
        <v>4</v>
      </c>
      <c r="E36" s="15"/>
      <c r="F36" s="15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2">
        <v>1</v>
      </c>
      <c r="AE36" s="10"/>
      <c r="AF36" s="10"/>
      <c r="AG36" s="10"/>
      <c r="AH36" s="10"/>
      <c r="AI36" s="210"/>
      <c r="AJ36" s="210"/>
    </row>
    <row r="37" spans="1:36" ht="12.75">
      <c r="A37" s="180" t="s">
        <v>279</v>
      </c>
      <c r="B37" s="12">
        <f t="shared" si="1"/>
        <v>6</v>
      </c>
      <c r="C37" s="12">
        <v>6</v>
      </c>
      <c r="D37" s="15"/>
      <c r="E37" s="15"/>
      <c r="F37" s="1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210"/>
      <c r="AJ37" s="210"/>
    </row>
    <row r="38" spans="1:36" ht="12.75">
      <c r="A38" s="180" t="s">
        <v>280</v>
      </c>
      <c r="B38" s="12">
        <f t="shared" si="1"/>
        <v>1</v>
      </c>
      <c r="C38" s="10"/>
      <c r="D38" s="15"/>
      <c r="E38" s="15"/>
      <c r="F38" s="15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2">
        <v>1</v>
      </c>
      <c r="AC38" s="10"/>
      <c r="AD38" s="10"/>
      <c r="AE38" s="10"/>
      <c r="AF38" s="10"/>
      <c r="AG38" s="10"/>
      <c r="AH38" s="10"/>
      <c r="AI38" s="210"/>
      <c r="AJ38" s="210"/>
    </row>
    <row r="39" spans="1:36" ht="12.75">
      <c r="A39" s="180" t="s">
        <v>281</v>
      </c>
      <c r="B39" s="12">
        <f t="shared" si="1"/>
        <v>23</v>
      </c>
      <c r="C39" s="12">
        <v>12</v>
      </c>
      <c r="D39" s="15">
        <v>7</v>
      </c>
      <c r="E39" s="15"/>
      <c r="F39" s="15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2">
        <v>1</v>
      </c>
      <c r="S39" s="10"/>
      <c r="T39" s="10"/>
      <c r="U39" s="10"/>
      <c r="V39" s="10"/>
      <c r="W39" s="10"/>
      <c r="X39" s="10"/>
      <c r="Y39" s="10"/>
      <c r="Z39" s="10"/>
      <c r="AA39" s="10"/>
      <c r="AB39" s="12">
        <v>1</v>
      </c>
      <c r="AC39" s="10"/>
      <c r="AD39" s="12">
        <v>2</v>
      </c>
      <c r="AE39" s="10"/>
      <c r="AF39" s="10"/>
      <c r="AG39" s="10"/>
      <c r="AH39" s="10"/>
      <c r="AI39" s="210"/>
      <c r="AJ39" s="210"/>
    </row>
    <row r="40" spans="1:36" ht="12.75">
      <c r="A40" s="180" t="s">
        <v>282</v>
      </c>
      <c r="B40" s="12">
        <f t="shared" si="1"/>
        <v>0</v>
      </c>
      <c r="C40" s="10"/>
      <c r="D40" s="15"/>
      <c r="E40" s="15"/>
      <c r="F40" s="1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210"/>
      <c r="AJ40" s="210"/>
    </row>
    <row r="41" spans="1:36" ht="12.75">
      <c r="A41" s="180" t="s">
        <v>283</v>
      </c>
      <c r="B41" s="12">
        <f t="shared" si="1"/>
        <v>4</v>
      </c>
      <c r="C41" s="12">
        <v>1</v>
      </c>
      <c r="D41" s="15">
        <v>2</v>
      </c>
      <c r="E41" s="15"/>
      <c r="F41" s="15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2">
        <v>1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210"/>
      <c r="AJ41" s="210"/>
    </row>
    <row r="42" spans="1:36" ht="12.75">
      <c r="A42" s="180" t="s">
        <v>284</v>
      </c>
      <c r="B42" s="12">
        <f t="shared" si="1"/>
        <v>6</v>
      </c>
      <c r="C42" s="12">
        <v>5</v>
      </c>
      <c r="D42" s="10"/>
      <c r="E42" s="13"/>
      <c r="F42" s="1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2">
        <v>1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210"/>
      <c r="AJ42" s="210"/>
    </row>
    <row r="43" spans="32:35" ht="12.75">
      <c r="AF43" s="1"/>
      <c r="AI43" s="2" t="s">
        <v>825</v>
      </c>
    </row>
  </sheetData>
  <sheetProtection password="CA55" sheet="1" objects="1" scenarios="1"/>
  <mergeCells count="55">
    <mergeCell ref="A2:AJ2"/>
    <mergeCell ref="AI8:AJ8"/>
    <mergeCell ref="AA8:AB8"/>
    <mergeCell ref="AC8:AD8"/>
    <mergeCell ref="AE8:AF8"/>
    <mergeCell ref="AG8:AH8"/>
    <mergeCell ref="S8:T8"/>
    <mergeCell ref="U8:V8"/>
    <mergeCell ref="W8:X8"/>
    <mergeCell ref="Y8:Z8"/>
    <mergeCell ref="AI5:AJ5"/>
    <mergeCell ref="AI6:AJ6"/>
    <mergeCell ref="C8:D8"/>
    <mergeCell ref="E8:F8"/>
    <mergeCell ref="G8:H8"/>
    <mergeCell ref="I8:J8"/>
    <mergeCell ref="K8:L8"/>
    <mergeCell ref="M8:N8"/>
    <mergeCell ref="O8:P8"/>
    <mergeCell ref="Q8:R8"/>
    <mergeCell ref="AG6:AH6"/>
    <mergeCell ref="A1:AH1"/>
    <mergeCell ref="Y6:Z6"/>
    <mergeCell ref="AA6:AB6"/>
    <mergeCell ref="AC6:AD6"/>
    <mergeCell ref="AE6:AF6"/>
    <mergeCell ref="Q6:R6"/>
    <mergeCell ref="S6:T6"/>
    <mergeCell ref="U6:V6"/>
    <mergeCell ref="W6:X6"/>
    <mergeCell ref="AE5:AF5"/>
    <mergeCell ref="AG5:AH5"/>
    <mergeCell ref="C6:D6"/>
    <mergeCell ref="E6:F6"/>
    <mergeCell ref="G6:H6"/>
    <mergeCell ref="I6:J6"/>
    <mergeCell ref="K6:L6"/>
    <mergeCell ref="M6:N6"/>
    <mergeCell ref="O6:P6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5:A7"/>
    <mergeCell ref="B5:B7"/>
    <mergeCell ref="C5:D5"/>
    <mergeCell ref="E5:F5"/>
  </mergeCells>
  <printOptions horizontalCentered="1"/>
  <pageMargins left="0.75" right="0.75" top="0.44" bottom="1" header="0.17" footer="0"/>
  <pageSetup horizontalDpi="600" verticalDpi="6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45"/>
  <sheetViews>
    <sheetView showGridLines="0" workbookViewId="0" topLeftCell="A1">
      <selection activeCell="G31" sqref="G31"/>
    </sheetView>
  </sheetViews>
  <sheetFormatPr defaultColWidth="6.625" defaultRowHeight="12.75"/>
  <cols>
    <col min="1" max="1" width="20.25390625" style="2" customWidth="1"/>
    <col min="2" max="2" width="5.50390625" style="2" bestFit="1" customWidth="1"/>
    <col min="3" max="3" width="4.125" style="2" bestFit="1" customWidth="1"/>
    <col min="4" max="4" width="3.875" style="2" bestFit="1" customWidth="1"/>
    <col min="5" max="5" width="2.125" style="2" bestFit="1" customWidth="1"/>
    <col min="6" max="6" width="5.125" style="2" bestFit="1" customWidth="1"/>
    <col min="7" max="7" width="6.50390625" style="2" bestFit="1" customWidth="1"/>
    <col min="8" max="8" width="7.50390625" style="2" bestFit="1" customWidth="1"/>
    <col min="9" max="9" width="6.50390625" style="2" bestFit="1" customWidth="1"/>
    <col min="10" max="10" width="2.625" style="2" bestFit="1" customWidth="1"/>
    <col min="11" max="11" width="5.125" style="2" bestFit="1" customWidth="1"/>
    <col min="12" max="12" width="2.625" style="2" bestFit="1" customWidth="1"/>
    <col min="13" max="13" width="5.125" style="2" bestFit="1" customWidth="1"/>
    <col min="14" max="14" width="4.00390625" style="2" bestFit="1" customWidth="1"/>
    <col min="15" max="15" width="5.375" style="2" bestFit="1" customWidth="1"/>
    <col min="16" max="16" width="6.75390625" style="2" bestFit="1" customWidth="1"/>
    <col min="17" max="17" width="7.375" style="2" bestFit="1" customWidth="1"/>
    <col min="18" max="18" width="3.50390625" style="2" bestFit="1" customWidth="1"/>
    <col min="19" max="19" width="5.125" style="2" bestFit="1" customWidth="1"/>
    <col min="20" max="20" width="3.75390625" style="2" bestFit="1" customWidth="1"/>
    <col min="21" max="21" width="6.75390625" style="2" customWidth="1"/>
    <col min="22" max="22" width="5.125" style="2" bestFit="1" customWidth="1"/>
    <col min="23" max="23" width="2.625" style="2" bestFit="1" customWidth="1"/>
    <col min="24" max="24" width="5.125" style="2" bestFit="1" customWidth="1"/>
    <col min="25" max="25" width="3.75390625" style="2" bestFit="1" customWidth="1"/>
    <col min="26" max="26" width="5.25390625" style="2" bestFit="1" customWidth="1"/>
    <col min="27" max="27" width="6.50390625" style="2" bestFit="1" customWidth="1"/>
    <col min="28" max="28" width="6.25390625" style="2" bestFit="1" customWidth="1"/>
    <col min="29" max="29" width="6.875" style="2" bestFit="1" customWidth="1"/>
    <col min="30" max="30" width="3.75390625" style="2" bestFit="1" customWidth="1"/>
    <col min="31" max="31" width="6.125" style="2" bestFit="1" customWidth="1"/>
    <col min="32" max="32" width="7.00390625" style="2" bestFit="1" customWidth="1"/>
    <col min="33" max="33" width="5.875" style="2" bestFit="1" customWidth="1"/>
    <col min="34" max="35" width="5.125" style="2" bestFit="1" customWidth="1"/>
    <col min="36" max="36" width="7.25390625" style="2" customWidth="1"/>
    <col min="37" max="37" width="3.50390625" style="2" bestFit="1" customWidth="1"/>
    <col min="38" max="38" width="5.125" style="2" bestFit="1" customWidth="1"/>
    <col min="39" max="39" width="2.625" style="2" bestFit="1" customWidth="1"/>
    <col min="40" max="40" width="5.125" style="2" bestFit="1" customWidth="1"/>
    <col min="41" max="41" width="2.625" style="2" bestFit="1" customWidth="1"/>
    <col min="42" max="42" width="6.00390625" style="2" customWidth="1"/>
    <col min="43" max="43" width="3.50390625" style="2" bestFit="1" customWidth="1"/>
    <col min="44" max="44" width="5.125" style="2" bestFit="1" customWidth="1"/>
    <col min="45" max="46" width="4.625" style="2" customWidth="1"/>
    <col min="47" max="16384" width="6.625" style="2" customWidth="1"/>
  </cols>
  <sheetData>
    <row r="1" spans="1:44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</row>
    <row r="2" spans="1:44" s="4" customFormat="1" ht="12.75">
      <c r="A2" s="378" t="s">
        <v>301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</row>
    <row r="3" spans="1:44" s="4" customFormat="1" ht="12.75">
      <c r="A3" s="378" t="s">
        <v>231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</row>
    <row r="4" s="4" customFormat="1" ht="12.75">
      <c r="A4" s="3"/>
    </row>
    <row r="5" s="4" customFormat="1" ht="12.75">
      <c r="A5" s="4" t="s">
        <v>302</v>
      </c>
    </row>
    <row r="6" spans="1:44" s="4" customFormat="1" ht="12.75">
      <c r="A6" s="365" t="s">
        <v>234</v>
      </c>
      <c r="B6" s="153" t="s">
        <v>115</v>
      </c>
      <c r="C6" s="153" t="s">
        <v>781</v>
      </c>
      <c r="D6" s="325" t="s">
        <v>464</v>
      </c>
      <c r="E6" s="326"/>
      <c r="F6" s="393"/>
      <c r="G6" s="325" t="s">
        <v>76</v>
      </c>
      <c r="H6" s="326"/>
      <c r="I6" s="393"/>
      <c r="J6" s="169"/>
      <c r="K6" s="166"/>
      <c r="L6" s="364" t="s">
        <v>775</v>
      </c>
      <c r="M6" s="357"/>
      <c r="N6" s="326" t="s">
        <v>84</v>
      </c>
      <c r="O6" s="326"/>
      <c r="P6" s="326"/>
      <c r="Q6" s="393"/>
      <c r="R6" s="397" t="s">
        <v>85</v>
      </c>
      <c r="S6" s="398"/>
      <c r="T6" s="325" t="s">
        <v>748</v>
      </c>
      <c r="U6" s="326"/>
      <c r="V6" s="393"/>
      <c r="W6" s="364" t="s">
        <v>776</v>
      </c>
      <c r="X6" s="357"/>
      <c r="Y6" s="394" t="s">
        <v>88</v>
      </c>
      <c r="Z6" s="395"/>
      <c r="AA6" s="395"/>
      <c r="AB6" s="395"/>
      <c r="AC6" s="396"/>
      <c r="AD6" s="394" t="s">
        <v>83</v>
      </c>
      <c r="AE6" s="395"/>
      <c r="AF6" s="395"/>
      <c r="AG6" s="395"/>
      <c r="AH6" s="395"/>
      <c r="AI6" s="396"/>
      <c r="AJ6" s="173" t="s">
        <v>771</v>
      </c>
      <c r="AK6" s="364" t="s">
        <v>749</v>
      </c>
      <c r="AL6" s="357"/>
      <c r="AM6" s="364" t="s">
        <v>777</v>
      </c>
      <c r="AN6" s="357"/>
      <c r="AO6" s="364" t="s">
        <v>778</v>
      </c>
      <c r="AP6" s="357"/>
      <c r="AQ6" s="397" t="s">
        <v>93</v>
      </c>
      <c r="AR6" s="398"/>
    </row>
    <row r="7" spans="1:44" s="4" customFormat="1" ht="12.75">
      <c r="A7" s="358"/>
      <c r="B7" s="154" t="s">
        <v>288</v>
      </c>
      <c r="C7" s="153" t="s">
        <v>779</v>
      </c>
      <c r="D7" s="165" t="s">
        <v>779</v>
      </c>
      <c r="E7" s="403" t="s">
        <v>750</v>
      </c>
      <c r="F7" s="404"/>
      <c r="G7" s="156" t="s">
        <v>235</v>
      </c>
      <c r="H7" s="156" t="s">
        <v>236</v>
      </c>
      <c r="I7" s="156" t="s">
        <v>237</v>
      </c>
      <c r="J7" s="360" t="s">
        <v>774</v>
      </c>
      <c r="K7" s="361"/>
      <c r="L7" s="360"/>
      <c r="M7" s="361"/>
      <c r="N7" s="170" t="s">
        <v>216</v>
      </c>
      <c r="O7" s="156" t="s">
        <v>238</v>
      </c>
      <c r="P7" s="156" t="s">
        <v>238</v>
      </c>
      <c r="Q7" s="155" t="s">
        <v>243</v>
      </c>
      <c r="R7" s="399"/>
      <c r="S7" s="400"/>
      <c r="T7" s="157" t="s">
        <v>216</v>
      </c>
      <c r="U7" s="130" t="s">
        <v>761</v>
      </c>
      <c r="V7" s="156" t="s">
        <v>751</v>
      </c>
      <c r="W7" s="360"/>
      <c r="X7" s="361"/>
      <c r="Y7" s="172" t="s">
        <v>216</v>
      </c>
      <c r="Z7" s="173" t="s">
        <v>239</v>
      </c>
      <c r="AA7" s="173" t="s">
        <v>763</v>
      </c>
      <c r="AB7" s="173" t="s">
        <v>764</v>
      </c>
      <c r="AC7" s="173" t="s">
        <v>240</v>
      </c>
      <c r="AD7" s="157" t="s">
        <v>216</v>
      </c>
      <c r="AE7" s="167" t="s">
        <v>765</v>
      </c>
      <c r="AF7" s="175" t="s">
        <v>767</v>
      </c>
      <c r="AG7" s="167" t="s">
        <v>239</v>
      </c>
      <c r="AH7" s="175" t="s">
        <v>765</v>
      </c>
      <c r="AI7" s="173" t="s">
        <v>239</v>
      </c>
      <c r="AJ7" s="177" t="s">
        <v>772</v>
      </c>
      <c r="AK7" s="360"/>
      <c r="AL7" s="361"/>
      <c r="AM7" s="360"/>
      <c r="AN7" s="361"/>
      <c r="AO7" s="360"/>
      <c r="AP7" s="361"/>
      <c r="AQ7" s="399"/>
      <c r="AR7" s="400"/>
    </row>
    <row r="8" spans="1:44" s="4" customFormat="1" ht="12.75">
      <c r="A8" s="358"/>
      <c r="B8" s="154" t="s">
        <v>752</v>
      </c>
      <c r="C8" s="171" t="s">
        <v>780</v>
      </c>
      <c r="D8" s="165" t="s">
        <v>780</v>
      </c>
      <c r="E8" s="323" t="s">
        <v>753</v>
      </c>
      <c r="F8" s="324"/>
      <c r="G8" s="160" t="s">
        <v>295</v>
      </c>
      <c r="H8" s="160" t="s">
        <v>241</v>
      </c>
      <c r="I8" s="160" t="s">
        <v>242</v>
      </c>
      <c r="J8" s="362"/>
      <c r="K8" s="363"/>
      <c r="L8" s="362"/>
      <c r="M8" s="363"/>
      <c r="N8" s="159" t="s">
        <v>754</v>
      </c>
      <c r="O8" s="160" t="s">
        <v>243</v>
      </c>
      <c r="P8" s="160" t="s">
        <v>240</v>
      </c>
      <c r="Q8" s="158" t="s">
        <v>760</v>
      </c>
      <c r="R8" s="401"/>
      <c r="S8" s="402"/>
      <c r="T8" s="160" t="s">
        <v>754</v>
      </c>
      <c r="U8" s="161" t="s">
        <v>762</v>
      </c>
      <c r="V8" s="160" t="s">
        <v>755</v>
      </c>
      <c r="W8" s="362"/>
      <c r="X8" s="363"/>
      <c r="Y8" s="158" t="s">
        <v>754</v>
      </c>
      <c r="Z8" s="174" t="s">
        <v>244</v>
      </c>
      <c r="AA8" s="174" t="s">
        <v>245</v>
      </c>
      <c r="AB8" s="174" t="s">
        <v>246</v>
      </c>
      <c r="AC8" s="174" t="s">
        <v>247</v>
      </c>
      <c r="AD8" s="160" t="s">
        <v>754</v>
      </c>
      <c r="AE8" s="168" t="s">
        <v>766</v>
      </c>
      <c r="AF8" s="176" t="s">
        <v>768</v>
      </c>
      <c r="AG8" s="168" t="s">
        <v>248</v>
      </c>
      <c r="AH8" s="176" t="s">
        <v>769</v>
      </c>
      <c r="AI8" s="174" t="s">
        <v>770</v>
      </c>
      <c r="AJ8" s="174" t="s">
        <v>773</v>
      </c>
      <c r="AK8" s="362"/>
      <c r="AL8" s="363"/>
      <c r="AM8" s="362"/>
      <c r="AN8" s="363"/>
      <c r="AO8" s="362"/>
      <c r="AP8" s="363"/>
      <c r="AQ8" s="401"/>
      <c r="AR8" s="402"/>
    </row>
    <row r="9" spans="1:44" s="4" customFormat="1" ht="12.75">
      <c r="A9" s="359"/>
      <c r="B9" s="162"/>
      <c r="C9" s="162" t="s">
        <v>757</v>
      </c>
      <c r="D9" s="178" t="s">
        <v>758</v>
      </c>
      <c r="E9" s="163" t="s">
        <v>756</v>
      </c>
      <c r="F9" s="163" t="s">
        <v>759</v>
      </c>
      <c r="G9" s="163" t="s">
        <v>756</v>
      </c>
      <c r="H9" s="163" t="s">
        <v>758</v>
      </c>
      <c r="I9" s="163" t="s">
        <v>756</v>
      </c>
      <c r="J9" s="163" t="s">
        <v>756</v>
      </c>
      <c r="K9" s="163" t="s">
        <v>759</v>
      </c>
      <c r="L9" s="171" t="s">
        <v>756</v>
      </c>
      <c r="M9" s="171" t="s">
        <v>759</v>
      </c>
      <c r="N9" s="163" t="s">
        <v>756</v>
      </c>
      <c r="O9" s="163" t="s">
        <v>759</v>
      </c>
      <c r="P9" s="163" t="s">
        <v>759</v>
      </c>
      <c r="Q9" s="163" t="s">
        <v>759</v>
      </c>
      <c r="R9" s="163" t="s">
        <v>756</v>
      </c>
      <c r="S9" s="163" t="s">
        <v>759</v>
      </c>
      <c r="T9" s="163" t="s">
        <v>756</v>
      </c>
      <c r="U9" s="163" t="s">
        <v>759</v>
      </c>
      <c r="V9" s="163" t="s">
        <v>759</v>
      </c>
      <c r="W9" s="163" t="s">
        <v>756</v>
      </c>
      <c r="X9" s="163" t="s">
        <v>759</v>
      </c>
      <c r="Y9" s="163" t="s">
        <v>756</v>
      </c>
      <c r="Z9" s="171" t="s">
        <v>759</v>
      </c>
      <c r="AA9" s="171" t="s">
        <v>759</v>
      </c>
      <c r="AB9" s="171" t="s">
        <v>759</v>
      </c>
      <c r="AC9" s="171" t="s">
        <v>759</v>
      </c>
      <c r="AD9" s="163" t="s">
        <v>756</v>
      </c>
      <c r="AE9" s="163" t="s">
        <v>759</v>
      </c>
      <c r="AF9" s="163" t="s">
        <v>759</v>
      </c>
      <c r="AG9" s="163" t="s">
        <v>759</v>
      </c>
      <c r="AH9" s="163" t="s">
        <v>759</v>
      </c>
      <c r="AI9" s="163" t="s">
        <v>759</v>
      </c>
      <c r="AJ9" s="164" t="s">
        <v>758</v>
      </c>
      <c r="AK9" s="163" t="s">
        <v>758</v>
      </c>
      <c r="AL9" s="163" t="s">
        <v>759</v>
      </c>
      <c r="AM9" s="163" t="s">
        <v>756</v>
      </c>
      <c r="AN9" s="163" t="s">
        <v>759</v>
      </c>
      <c r="AO9" s="163" t="s">
        <v>756</v>
      </c>
      <c r="AP9" s="163" t="s">
        <v>759</v>
      </c>
      <c r="AQ9" s="163" t="s">
        <v>756</v>
      </c>
      <c r="AR9" s="163" t="s">
        <v>759</v>
      </c>
    </row>
    <row r="10" spans="1:44" s="4" customFormat="1" ht="12.75">
      <c r="A10" s="179" t="s">
        <v>249</v>
      </c>
      <c r="B10" s="8">
        <f>SUM(B11+B12)</f>
        <v>5742</v>
      </c>
      <c r="C10" s="5"/>
      <c r="D10" s="5"/>
      <c r="E10" s="5"/>
      <c r="F10" s="5"/>
      <c r="G10" s="5"/>
      <c r="H10" s="5"/>
      <c r="I10" s="5"/>
      <c r="J10" s="8">
        <f>SUM(J12:K12)</f>
        <v>65</v>
      </c>
      <c r="K10" s="5"/>
      <c r="L10" s="5"/>
      <c r="M10" s="8">
        <f>SUM(L12:M12)</f>
        <v>64</v>
      </c>
      <c r="N10" s="5"/>
      <c r="O10" s="5"/>
      <c r="P10" s="8">
        <f>SUM(N12:Q12)</f>
        <v>2301</v>
      </c>
      <c r="Q10" s="5"/>
      <c r="R10" s="5"/>
      <c r="S10" s="8">
        <f>SUM(R12:S12)</f>
        <v>898</v>
      </c>
      <c r="T10" s="5"/>
      <c r="U10" s="8">
        <f>SUM(T12:V12)</f>
        <v>394</v>
      </c>
      <c r="V10" s="5"/>
      <c r="W10" s="5"/>
      <c r="X10" s="8">
        <f>SUM(W12:X12)</f>
        <v>136</v>
      </c>
      <c r="Y10" s="5"/>
      <c r="Z10" s="5"/>
      <c r="AA10" s="8">
        <f>SUM(Y12:Z12)</f>
        <v>45</v>
      </c>
      <c r="AB10" s="5"/>
      <c r="AC10" s="5"/>
      <c r="AD10" s="5"/>
      <c r="AE10" s="5"/>
      <c r="AF10" s="8">
        <f>SUM(AD12:AI12)</f>
        <v>317</v>
      </c>
      <c r="AG10" s="5"/>
      <c r="AH10" s="5"/>
      <c r="AI10" s="5"/>
      <c r="AJ10" s="8">
        <f>SUM(AJ12)</f>
        <v>51</v>
      </c>
      <c r="AK10" s="5"/>
      <c r="AL10" s="8">
        <f>SUM(AK12:AL12)</f>
        <v>501</v>
      </c>
      <c r="AM10" s="5"/>
      <c r="AN10" s="8">
        <f>SUM(AM12:AN12)</f>
        <v>160</v>
      </c>
      <c r="AO10" s="5"/>
      <c r="AP10" s="8">
        <f>SUM(AO12:AP12)</f>
        <v>286</v>
      </c>
      <c r="AQ10" s="5"/>
      <c r="AR10" s="8">
        <f>SUM(AQ12:AR12)</f>
        <v>494</v>
      </c>
    </row>
    <row r="11" spans="1:44" s="4" customFormat="1" ht="12.75">
      <c r="A11" s="179" t="s">
        <v>250</v>
      </c>
      <c r="B11" s="8">
        <f>SUM(C11:I11)</f>
        <v>30</v>
      </c>
      <c r="C11" s="8">
        <f aca="true" t="shared" si="0" ref="C11:I11">SUM(C13:C45)</f>
        <v>4</v>
      </c>
      <c r="D11" s="8">
        <f t="shared" si="0"/>
        <v>1</v>
      </c>
      <c r="E11" s="8">
        <f t="shared" si="0"/>
        <v>5</v>
      </c>
      <c r="F11" s="8">
        <f t="shared" si="0"/>
        <v>2</v>
      </c>
      <c r="G11" s="8">
        <f t="shared" si="0"/>
        <v>5</v>
      </c>
      <c r="H11" s="8">
        <f t="shared" si="0"/>
        <v>7</v>
      </c>
      <c r="I11" s="8">
        <f t="shared" si="0"/>
        <v>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4" customFormat="1" ht="12.75">
      <c r="A12" s="179" t="s">
        <v>251</v>
      </c>
      <c r="B12" s="8">
        <f>SUM(J12:AR12)</f>
        <v>5712</v>
      </c>
      <c r="C12" s="5"/>
      <c r="D12" s="5"/>
      <c r="E12" s="5"/>
      <c r="F12" s="5"/>
      <c r="G12" s="5"/>
      <c r="H12" s="5"/>
      <c r="I12" s="5"/>
      <c r="J12" s="8">
        <f aca="true" t="shared" si="1" ref="J12:AR12">SUM(J13:J45)</f>
        <v>24</v>
      </c>
      <c r="K12" s="8">
        <f t="shared" si="1"/>
        <v>41</v>
      </c>
      <c r="L12" s="8">
        <f t="shared" si="1"/>
        <v>22</v>
      </c>
      <c r="M12" s="8">
        <f t="shared" si="1"/>
        <v>42</v>
      </c>
      <c r="N12" s="8">
        <f t="shared" si="1"/>
        <v>516</v>
      </c>
      <c r="O12" s="8">
        <f t="shared" si="1"/>
        <v>1194</v>
      </c>
      <c r="P12" s="8">
        <f t="shared" si="1"/>
        <v>254</v>
      </c>
      <c r="Q12" s="8">
        <f t="shared" si="1"/>
        <v>337</v>
      </c>
      <c r="R12" s="8">
        <f t="shared" si="1"/>
        <v>240</v>
      </c>
      <c r="S12" s="8">
        <f t="shared" si="1"/>
        <v>658</v>
      </c>
      <c r="T12" s="8">
        <f t="shared" si="1"/>
        <v>126</v>
      </c>
      <c r="U12" s="8">
        <f t="shared" si="1"/>
        <v>59</v>
      </c>
      <c r="V12" s="8">
        <f t="shared" si="1"/>
        <v>209</v>
      </c>
      <c r="W12" s="8">
        <f t="shared" si="1"/>
        <v>48</v>
      </c>
      <c r="X12" s="8">
        <f t="shared" si="1"/>
        <v>88</v>
      </c>
      <c r="Y12" s="8">
        <f t="shared" si="1"/>
        <v>38</v>
      </c>
      <c r="Z12" s="8">
        <f t="shared" si="1"/>
        <v>7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167</v>
      </c>
      <c r="AE12" s="8">
        <f t="shared" si="1"/>
        <v>39</v>
      </c>
      <c r="AF12" s="8">
        <f t="shared" si="1"/>
        <v>7</v>
      </c>
      <c r="AG12" s="8">
        <f t="shared" si="1"/>
        <v>29</v>
      </c>
      <c r="AH12" s="8">
        <f t="shared" si="1"/>
        <v>64</v>
      </c>
      <c r="AI12" s="8">
        <f t="shared" si="1"/>
        <v>11</v>
      </c>
      <c r="AJ12" s="8">
        <f t="shared" si="1"/>
        <v>51</v>
      </c>
      <c r="AK12" s="8">
        <f t="shared" si="1"/>
        <v>143</v>
      </c>
      <c r="AL12" s="8">
        <f t="shared" si="1"/>
        <v>358</v>
      </c>
      <c r="AM12" s="8">
        <f t="shared" si="1"/>
        <v>31</v>
      </c>
      <c r="AN12" s="8">
        <f t="shared" si="1"/>
        <v>129</v>
      </c>
      <c r="AO12" s="8">
        <f t="shared" si="1"/>
        <v>61</v>
      </c>
      <c r="AP12" s="8">
        <f t="shared" si="1"/>
        <v>225</v>
      </c>
      <c r="AQ12" s="8">
        <f t="shared" si="1"/>
        <v>103</v>
      </c>
      <c r="AR12" s="8">
        <f t="shared" si="1"/>
        <v>391</v>
      </c>
    </row>
    <row r="13" spans="1:44" ht="12.75">
      <c r="A13" s="180" t="s">
        <v>303</v>
      </c>
      <c r="B13" s="12">
        <f aca="true" t="shared" si="2" ref="B13:B33">SUM(C13:AS13)</f>
        <v>172</v>
      </c>
      <c r="C13" s="10"/>
      <c r="D13" s="10"/>
      <c r="E13" s="10"/>
      <c r="F13" s="10"/>
      <c r="G13" s="10"/>
      <c r="H13" s="10"/>
      <c r="I13" s="10"/>
      <c r="J13" s="12">
        <v>2</v>
      </c>
      <c r="K13" s="15">
        <v>2</v>
      </c>
      <c r="L13" s="12">
        <v>1</v>
      </c>
      <c r="M13" s="10"/>
      <c r="N13" s="15">
        <v>15</v>
      </c>
      <c r="O13" s="12">
        <v>21</v>
      </c>
      <c r="P13" s="12">
        <v>9</v>
      </c>
      <c r="Q13" s="15">
        <v>9</v>
      </c>
      <c r="R13" s="12">
        <v>13</v>
      </c>
      <c r="S13" s="12">
        <v>25</v>
      </c>
      <c r="T13" s="12">
        <v>4</v>
      </c>
      <c r="U13" s="12">
        <v>2</v>
      </c>
      <c r="V13" s="12">
        <v>13</v>
      </c>
      <c r="W13" s="12">
        <v>2</v>
      </c>
      <c r="X13" s="12">
        <v>3</v>
      </c>
      <c r="Y13" s="12">
        <v>1</v>
      </c>
      <c r="Z13" s="10"/>
      <c r="AA13" s="10"/>
      <c r="AB13" s="10"/>
      <c r="AC13" s="10"/>
      <c r="AD13" s="12">
        <v>6</v>
      </c>
      <c r="AE13" s="12">
        <v>1</v>
      </c>
      <c r="AF13" s="10"/>
      <c r="AG13" s="12">
        <v>1</v>
      </c>
      <c r="AH13" s="12">
        <v>2</v>
      </c>
      <c r="AI13" s="10"/>
      <c r="AJ13" s="10"/>
      <c r="AK13" s="12">
        <v>5</v>
      </c>
      <c r="AL13" s="12">
        <v>12</v>
      </c>
      <c r="AM13" s="12">
        <v>1</v>
      </c>
      <c r="AN13" s="12">
        <v>1</v>
      </c>
      <c r="AO13" s="10"/>
      <c r="AP13" s="12">
        <v>8</v>
      </c>
      <c r="AQ13" s="10"/>
      <c r="AR13" s="12">
        <v>13</v>
      </c>
    </row>
    <row r="14" spans="1:44" ht="12.75">
      <c r="A14" s="180" t="s">
        <v>304</v>
      </c>
      <c r="B14" s="12">
        <f t="shared" si="2"/>
        <v>125</v>
      </c>
      <c r="C14" s="12">
        <v>1</v>
      </c>
      <c r="D14" s="10"/>
      <c r="E14" s="10"/>
      <c r="F14" s="10"/>
      <c r="G14" s="10"/>
      <c r="H14" s="10"/>
      <c r="I14" s="10"/>
      <c r="J14" s="12">
        <v>1</v>
      </c>
      <c r="K14" s="15"/>
      <c r="L14" s="10"/>
      <c r="M14" s="10"/>
      <c r="N14" s="15">
        <v>30</v>
      </c>
      <c r="O14" s="12">
        <v>26</v>
      </c>
      <c r="P14" s="12">
        <v>1</v>
      </c>
      <c r="Q14" s="15">
        <v>2</v>
      </c>
      <c r="R14" s="12">
        <v>3</v>
      </c>
      <c r="S14" s="12">
        <v>14</v>
      </c>
      <c r="T14" s="12">
        <v>1</v>
      </c>
      <c r="U14" s="12">
        <v>1</v>
      </c>
      <c r="V14" s="10"/>
      <c r="W14" s="10"/>
      <c r="X14" s="12">
        <v>2</v>
      </c>
      <c r="Y14" s="10"/>
      <c r="Z14" s="10"/>
      <c r="AA14" s="10"/>
      <c r="AB14" s="10"/>
      <c r="AC14" s="10"/>
      <c r="AD14" s="12">
        <v>4</v>
      </c>
      <c r="AE14" s="12">
        <v>2</v>
      </c>
      <c r="AF14" s="10"/>
      <c r="AG14" s="12">
        <v>1</v>
      </c>
      <c r="AH14" s="12">
        <v>1</v>
      </c>
      <c r="AI14" s="12">
        <v>1</v>
      </c>
      <c r="AJ14" s="10"/>
      <c r="AK14" s="12">
        <v>2</v>
      </c>
      <c r="AL14" s="12">
        <v>5</v>
      </c>
      <c r="AM14" s="10"/>
      <c r="AN14" s="12">
        <v>4</v>
      </c>
      <c r="AO14" s="12">
        <v>4</v>
      </c>
      <c r="AP14" s="12">
        <v>8</v>
      </c>
      <c r="AQ14" s="12">
        <v>3</v>
      </c>
      <c r="AR14" s="12">
        <v>8</v>
      </c>
    </row>
    <row r="15" spans="1:44" ht="12.75">
      <c r="A15" s="180" t="s">
        <v>305</v>
      </c>
      <c r="B15" s="12">
        <f t="shared" si="2"/>
        <v>32</v>
      </c>
      <c r="C15" s="10"/>
      <c r="D15" s="12">
        <v>1</v>
      </c>
      <c r="E15" s="10"/>
      <c r="F15" s="10"/>
      <c r="G15" s="10"/>
      <c r="H15" s="10"/>
      <c r="I15" s="10"/>
      <c r="J15" s="10"/>
      <c r="K15" s="15"/>
      <c r="L15" s="10"/>
      <c r="M15" s="10"/>
      <c r="N15" s="15">
        <v>6</v>
      </c>
      <c r="O15" s="12">
        <v>11</v>
      </c>
      <c r="P15" s="10"/>
      <c r="Q15" s="15">
        <v>1</v>
      </c>
      <c r="R15" s="12">
        <v>2</v>
      </c>
      <c r="S15" s="10"/>
      <c r="T15" s="10"/>
      <c r="U15" s="10"/>
      <c r="V15" s="10"/>
      <c r="W15" s="10"/>
      <c r="X15" s="12">
        <v>1</v>
      </c>
      <c r="Y15" s="10"/>
      <c r="Z15" s="10"/>
      <c r="AA15" s="10"/>
      <c r="AB15" s="10"/>
      <c r="AC15" s="10"/>
      <c r="AD15" s="10"/>
      <c r="AE15" s="12">
        <v>1</v>
      </c>
      <c r="AF15" s="10"/>
      <c r="AG15" s="12">
        <v>1</v>
      </c>
      <c r="AH15" s="10"/>
      <c r="AI15" s="10"/>
      <c r="AJ15" s="10"/>
      <c r="AK15" s="12">
        <v>2</v>
      </c>
      <c r="AL15" s="12">
        <v>1</v>
      </c>
      <c r="AM15" s="10"/>
      <c r="AN15" s="12">
        <v>1</v>
      </c>
      <c r="AO15" s="12">
        <v>1</v>
      </c>
      <c r="AP15" s="12">
        <v>1</v>
      </c>
      <c r="AQ15" s="12">
        <v>1</v>
      </c>
      <c r="AR15" s="12">
        <v>1</v>
      </c>
    </row>
    <row r="16" spans="1:44" ht="12.75">
      <c r="A16" s="180" t="s">
        <v>306</v>
      </c>
      <c r="B16" s="12">
        <f t="shared" si="2"/>
        <v>274</v>
      </c>
      <c r="C16" s="12">
        <v>2</v>
      </c>
      <c r="D16" s="10"/>
      <c r="E16" s="10"/>
      <c r="F16" s="10"/>
      <c r="G16" s="10"/>
      <c r="H16" s="10"/>
      <c r="I16" s="10"/>
      <c r="J16" s="12">
        <v>3</v>
      </c>
      <c r="K16" s="15">
        <v>2</v>
      </c>
      <c r="L16" s="10"/>
      <c r="M16" s="10"/>
      <c r="N16" s="15">
        <v>22</v>
      </c>
      <c r="O16" s="12">
        <v>43</v>
      </c>
      <c r="P16" s="12">
        <v>10</v>
      </c>
      <c r="Q16" s="15">
        <v>35</v>
      </c>
      <c r="R16" s="12">
        <v>12</v>
      </c>
      <c r="S16" s="12">
        <v>35</v>
      </c>
      <c r="T16" s="12">
        <v>6</v>
      </c>
      <c r="U16" s="12">
        <v>4</v>
      </c>
      <c r="V16" s="12">
        <v>7</v>
      </c>
      <c r="W16" s="12">
        <v>1</v>
      </c>
      <c r="X16" s="12">
        <v>4</v>
      </c>
      <c r="Y16" s="10"/>
      <c r="Z16" s="12">
        <v>1</v>
      </c>
      <c r="AA16" s="10"/>
      <c r="AB16" s="10"/>
      <c r="AC16" s="10"/>
      <c r="AD16" s="12">
        <v>5</v>
      </c>
      <c r="AE16" s="12">
        <v>2</v>
      </c>
      <c r="AF16" s="10"/>
      <c r="AG16" s="12">
        <v>1</v>
      </c>
      <c r="AH16" s="12">
        <v>3</v>
      </c>
      <c r="AI16" s="10"/>
      <c r="AJ16" s="10"/>
      <c r="AK16" s="12">
        <v>6</v>
      </c>
      <c r="AL16" s="12">
        <v>14</v>
      </c>
      <c r="AM16" s="12">
        <v>4</v>
      </c>
      <c r="AN16" s="12">
        <v>16</v>
      </c>
      <c r="AO16" s="12">
        <v>3</v>
      </c>
      <c r="AP16" s="12">
        <v>14</v>
      </c>
      <c r="AQ16" s="12">
        <v>4</v>
      </c>
      <c r="AR16" s="12">
        <v>15</v>
      </c>
    </row>
    <row r="17" spans="1:44" ht="12.75">
      <c r="A17" s="180" t="s">
        <v>307</v>
      </c>
      <c r="B17" s="12">
        <f t="shared" si="2"/>
        <v>27</v>
      </c>
      <c r="C17" s="10"/>
      <c r="D17" s="10"/>
      <c r="E17" s="10"/>
      <c r="F17" s="10"/>
      <c r="G17" s="10"/>
      <c r="H17" s="10"/>
      <c r="I17" s="10"/>
      <c r="J17" s="10"/>
      <c r="K17" s="15"/>
      <c r="L17" s="10"/>
      <c r="M17" s="10"/>
      <c r="N17" s="15">
        <v>7</v>
      </c>
      <c r="O17" s="12">
        <v>6</v>
      </c>
      <c r="P17" s="12">
        <v>1</v>
      </c>
      <c r="Q17" s="15">
        <v>1</v>
      </c>
      <c r="R17" s="12">
        <v>1</v>
      </c>
      <c r="S17" s="12">
        <v>5</v>
      </c>
      <c r="T17" s="10"/>
      <c r="U17" s="10"/>
      <c r="V17" s="12">
        <v>1</v>
      </c>
      <c r="W17" s="10"/>
      <c r="X17" s="12">
        <v>1</v>
      </c>
      <c r="Y17" s="10"/>
      <c r="Z17" s="10"/>
      <c r="AA17" s="10"/>
      <c r="AB17" s="10"/>
      <c r="AC17" s="10"/>
      <c r="AD17" s="12">
        <v>1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2">
        <v>3</v>
      </c>
    </row>
    <row r="18" spans="1:44" ht="12.75">
      <c r="A18" s="180" t="s">
        <v>308</v>
      </c>
      <c r="B18" s="12">
        <f t="shared" si="2"/>
        <v>4</v>
      </c>
      <c r="C18" s="10"/>
      <c r="D18" s="10"/>
      <c r="E18" s="10"/>
      <c r="F18" s="10"/>
      <c r="G18" s="10"/>
      <c r="H18" s="10"/>
      <c r="I18" s="12">
        <v>1</v>
      </c>
      <c r="J18" s="10"/>
      <c r="K18" s="15"/>
      <c r="L18" s="10"/>
      <c r="M18" s="10"/>
      <c r="N18" s="15"/>
      <c r="O18" s="10"/>
      <c r="P18" s="10"/>
      <c r="Q18" s="15"/>
      <c r="R18" s="12">
        <v>2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2">
        <v>1</v>
      </c>
      <c r="AP18" s="10"/>
      <c r="AQ18" s="10"/>
      <c r="AR18" s="10"/>
    </row>
    <row r="19" spans="1:44" ht="12.75">
      <c r="A19" s="180" t="s">
        <v>309</v>
      </c>
      <c r="B19" s="12">
        <f t="shared" si="2"/>
        <v>13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2">
        <v>1</v>
      </c>
      <c r="S19" s="10"/>
      <c r="T19" s="10"/>
      <c r="U19" s="10"/>
      <c r="V19" s="10"/>
      <c r="W19" s="10"/>
      <c r="X19" s="12">
        <v>1</v>
      </c>
      <c r="Y19" s="10"/>
      <c r="Z19" s="10"/>
      <c r="AA19" s="10"/>
      <c r="AB19" s="10"/>
      <c r="AC19" s="10"/>
      <c r="AD19" s="12">
        <v>1</v>
      </c>
      <c r="AE19" s="10"/>
      <c r="AF19" s="10"/>
      <c r="AG19" s="10"/>
      <c r="AH19" s="10"/>
      <c r="AI19" s="10"/>
      <c r="AJ19" s="10"/>
      <c r="AK19" s="12">
        <v>1</v>
      </c>
      <c r="AL19" s="12">
        <v>1</v>
      </c>
      <c r="AM19" s="12">
        <v>2</v>
      </c>
      <c r="AN19" s="12">
        <v>4</v>
      </c>
      <c r="AO19" s="10"/>
      <c r="AP19" s="12">
        <v>2</v>
      </c>
      <c r="AQ19" s="10"/>
      <c r="AR19" s="10"/>
    </row>
    <row r="20" spans="1:44" ht="12.75">
      <c r="A20" s="180" t="s">
        <v>310</v>
      </c>
      <c r="B20" s="12">
        <f t="shared" si="2"/>
        <v>125</v>
      </c>
      <c r="C20" s="10"/>
      <c r="D20" s="10"/>
      <c r="E20" s="10"/>
      <c r="F20" s="10"/>
      <c r="G20" s="10"/>
      <c r="H20" s="12">
        <v>1</v>
      </c>
      <c r="I20" s="10"/>
      <c r="J20" s="10"/>
      <c r="K20" s="15"/>
      <c r="L20" s="12">
        <v>1</v>
      </c>
      <c r="M20" s="12">
        <v>4</v>
      </c>
      <c r="N20" s="15">
        <v>14</v>
      </c>
      <c r="O20" s="12">
        <v>24</v>
      </c>
      <c r="P20" s="12">
        <v>5</v>
      </c>
      <c r="Q20" s="15">
        <v>17</v>
      </c>
      <c r="R20" s="12">
        <v>4</v>
      </c>
      <c r="S20" s="12">
        <v>11</v>
      </c>
      <c r="T20" s="12">
        <v>7</v>
      </c>
      <c r="U20" s="10"/>
      <c r="V20" s="12">
        <v>19</v>
      </c>
      <c r="W20" s="10"/>
      <c r="X20" s="12">
        <v>1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2">
        <v>3</v>
      </c>
      <c r="AM20" s="10"/>
      <c r="AN20" s="12">
        <v>4</v>
      </c>
      <c r="AO20" s="12">
        <v>1</v>
      </c>
      <c r="AP20" s="12">
        <v>4</v>
      </c>
      <c r="AQ20" s="12">
        <v>2</v>
      </c>
      <c r="AR20" s="12">
        <v>3</v>
      </c>
    </row>
    <row r="21" spans="1:44" ht="12.75">
      <c r="A21" s="180" t="s">
        <v>311</v>
      </c>
      <c r="B21" s="12">
        <f t="shared" si="2"/>
        <v>34</v>
      </c>
      <c r="C21" s="10"/>
      <c r="D21" s="10"/>
      <c r="E21" s="10"/>
      <c r="F21" s="10"/>
      <c r="G21" s="10"/>
      <c r="H21" s="10"/>
      <c r="I21" s="10"/>
      <c r="J21" s="10"/>
      <c r="K21" s="15"/>
      <c r="L21" s="10"/>
      <c r="M21" s="12">
        <v>1</v>
      </c>
      <c r="N21" s="15"/>
      <c r="O21" s="12">
        <v>5</v>
      </c>
      <c r="P21" s="10"/>
      <c r="Q21" s="15">
        <v>1</v>
      </c>
      <c r="R21" s="10"/>
      <c r="S21" s="10"/>
      <c r="T21" s="12">
        <v>4</v>
      </c>
      <c r="U21" s="10"/>
      <c r="V21" s="12">
        <v>2</v>
      </c>
      <c r="W21" s="12">
        <v>3</v>
      </c>
      <c r="X21" s="10"/>
      <c r="Y21" s="10"/>
      <c r="Z21" s="10"/>
      <c r="AA21" s="10"/>
      <c r="AB21" s="10"/>
      <c r="AC21" s="10"/>
      <c r="AD21" s="12">
        <v>2</v>
      </c>
      <c r="AE21" s="10"/>
      <c r="AF21" s="10"/>
      <c r="AG21" s="12">
        <v>2</v>
      </c>
      <c r="AH21" s="12">
        <v>1</v>
      </c>
      <c r="AI21" s="10"/>
      <c r="AJ21" s="10"/>
      <c r="AK21" s="12">
        <v>2</v>
      </c>
      <c r="AL21" s="12">
        <v>2</v>
      </c>
      <c r="AM21" s="10"/>
      <c r="AN21" s="12">
        <v>2</v>
      </c>
      <c r="AO21" s="10"/>
      <c r="AP21" s="12">
        <v>1</v>
      </c>
      <c r="AQ21" s="12">
        <v>1</v>
      </c>
      <c r="AR21" s="12">
        <v>5</v>
      </c>
    </row>
    <row r="22" spans="1:44" ht="12.75">
      <c r="A22" s="180" t="s">
        <v>312</v>
      </c>
      <c r="B22" s="12">
        <f t="shared" si="2"/>
        <v>17</v>
      </c>
      <c r="C22" s="10"/>
      <c r="D22" s="10"/>
      <c r="E22" s="10"/>
      <c r="F22" s="10"/>
      <c r="G22" s="10"/>
      <c r="H22" s="10"/>
      <c r="I22" s="10"/>
      <c r="J22" s="12">
        <v>2</v>
      </c>
      <c r="K22" s="15"/>
      <c r="L22" s="10"/>
      <c r="M22" s="12">
        <v>1</v>
      </c>
      <c r="N22" s="15"/>
      <c r="O22" s="10"/>
      <c r="P22" s="10"/>
      <c r="Q22" s="15"/>
      <c r="R22" s="10"/>
      <c r="S22" s="10"/>
      <c r="T22" s="12">
        <v>1</v>
      </c>
      <c r="U22" s="10"/>
      <c r="V22" s="12">
        <v>2</v>
      </c>
      <c r="W22" s="10"/>
      <c r="X22" s="10"/>
      <c r="Y22" s="10"/>
      <c r="Z22" s="10"/>
      <c r="AA22" s="10"/>
      <c r="AB22" s="10"/>
      <c r="AC22" s="10"/>
      <c r="AD22" s="12">
        <v>1</v>
      </c>
      <c r="AE22" s="10"/>
      <c r="AF22" s="12">
        <v>1</v>
      </c>
      <c r="AG22" s="10"/>
      <c r="AH22" s="12">
        <v>1</v>
      </c>
      <c r="AI22" s="10"/>
      <c r="AJ22" s="10"/>
      <c r="AK22" s="12">
        <v>2</v>
      </c>
      <c r="AL22" s="12">
        <v>2</v>
      </c>
      <c r="AM22" s="10"/>
      <c r="AN22" s="12">
        <v>1</v>
      </c>
      <c r="AO22" s="12">
        <v>2</v>
      </c>
      <c r="AP22" s="12">
        <v>1</v>
      </c>
      <c r="AQ22" s="10"/>
      <c r="AR22" s="10"/>
    </row>
    <row r="23" spans="1:44" ht="12.75">
      <c r="A23" s="180" t="s">
        <v>313</v>
      </c>
      <c r="B23" s="12">
        <f t="shared" si="2"/>
        <v>58</v>
      </c>
      <c r="C23" s="10"/>
      <c r="D23" s="10"/>
      <c r="E23" s="10"/>
      <c r="F23" s="10"/>
      <c r="G23" s="10"/>
      <c r="H23" s="10"/>
      <c r="I23" s="10"/>
      <c r="J23" s="10"/>
      <c r="K23" s="15">
        <v>1</v>
      </c>
      <c r="L23" s="10"/>
      <c r="M23" s="10"/>
      <c r="N23" s="15"/>
      <c r="O23" s="12">
        <v>4</v>
      </c>
      <c r="P23" s="12">
        <v>2</v>
      </c>
      <c r="Q23" s="15">
        <v>2</v>
      </c>
      <c r="R23" s="10"/>
      <c r="S23" s="10"/>
      <c r="T23" s="12">
        <v>1</v>
      </c>
      <c r="U23" s="12">
        <v>4</v>
      </c>
      <c r="V23" s="12">
        <v>5</v>
      </c>
      <c r="W23" s="12">
        <v>3</v>
      </c>
      <c r="X23" s="12">
        <v>3</v>
      </c>
      <c r="Y23" s="12">
        <v>1</v>
      </c>
      <c r="Z23" s="10"/>
      <c r="AA23" s="10"/>
      <c r="AB23" s="10"/>
      <c r="AC23" s="10"/>
      <c r="AD23" s="12">
        <v>5</v>
      </c>
      <c r="AE23" s="12">
        <v>1</v>
      </c>
      <c r="AF23" s="10"/>
      <c r="AG23" s="10"/>
      <c r="AH23" s="12">
        <v>2</v>
      </c>
      <c r="AI23" s="10"/>
      <c r="AJ23" s="10"/>
      <c r="AK23" s="12">
        <v>2</v>
      </c>
      <c r="AL23" s="12">
        <v>4</v>
      </c>
      <c r="AM23" s="12">
        <v>1</v>
      </c>
      <c r="AN23" s="12">
        <v>8</v>
      </c>
      <c r="AO23" s="10"/>
      <c r="AP23" s="12">
        <v>4</v>
      </c>
      <c r="AQ23" s="12">
        <v>1</v>
      </c>
      <c r="AR23" s="12">
        <v>4</v>
      </c>
    </row>
    <row r="24" spans="1:44" ht="12.75">
      <c r="A24" s="180" t="s">
        <v>314</v>
      </c>
      <c r="B24" s="12">
        <f t="shared" si="2"/>
        <v>85</v>
      </c>
      <c r="C24" s="10"/>
      <c r="D24" s="10"/>
      <c r="E24" s="10"/>
      <c r="F24" s="10"/>
      <c r="G24" s="10"/>
      <c r="H24" s="10"/>
      <c r="I24" s="10"/>
      <c r="J24" s="10"/>
      <c r="K24" s="15">
        <v>1</v>
      </c>
      <c r="L24" s="10"/>
      <c r="M24" s="10"/>
      <c r="N24" s="15">
        <v>7</v>
      </c>
      <c r="O24" s="12">
        <v>11</v>
      </c>
      <c r="P24" s="12">
        <v>6</v>
      </c>
      <c r="Q24" s="15">
        <v>4</v>
      </c>
      <c r="R24" s="12">
        <v>2</v>
      </c>
      <c r="S24" s="12">
        <v>11</v>
      </c>
      <c r="T24" s="12">
        <v>1</v>
      </c>
      <c r="U24" s="10"/>
      <c r="V24" s="12">
        <v>8</v>
      </c>
      <c r="W24" s="12">
        <v>2</v>
      </c>
      <c r="X24" s="10"/>
      <c r="Y24" s="12">
        <v>1</v>
      </c>
      <c r="Z24" s="10"/>
      <c r="AA24" s="10"/>
      <c r="AB24" s="10"/>
      <c r="AC24" s="10"/>
      <c r="AD24" s="12">
        <v>3</v>
      </c>
      <c r="AE24" s="12">
        <v>3</v>
      </c>
      <c r="AF24" s="12">
        <v>1</v>
      </c>
      <c r="AG24" s="10"/>
      <c r="AH24" s="12">
        <v>1</v>
      </c>
      <c r="AI24" s="12">
        <v>1</v>
      </c>
      <c r="AJ24" s="10"/>
      <c r="AK24" s="10"/>
      <c r="AL24" s="12">
        <v>2</v>
      </c>
      <c r="AM24" s="10"/>
      <c r="AN24" s="12">
        <v>3</v>
      </c>
      <c r="AO24" s="12">
        <v>1</v>
      </c>
      <c r="AP24" s="12">
        <v>10</v>
      </c>
      <c r="AQ24" s="12">
        <v>2</v>
      </c>
      <c r="AR24" s="12">
        <v>4</v>
      </c>
    </row>
    <row r="25" spans="1:44" ht="12.75">
      <c r="A25" s="180" t="s">
        <v>315</v>
      </c>
      <c r="B25" s="12">
        <f t="shared" si="2"/>
        <v>381</v>
      </c>
      <c r="C25" s="12">
        <v>1</v>
      </c>
      <c r="D25" s="10"/>
      <c r="E25" s="12">
        <v>3</v>
      </c>
      <c r="F25" s="12">
        <v>2</v>
      </c>
      <c r="G25" s="10"/>
      <c r="H25" s="10"/>
      <c r="I25" s="12">
        <v>1</v>
      </c>
      <c r="J25" s="10"/>
      <c r="K25" s="15">
        <v>5</v>
      </c>
      <c r="L25" s="12">
        <v>2</v>
      </c>
      <c r="M25" s="12">
        <v>3</v>
      </c>
      <c r="N25" s="15">
        <v>25</v>
      </c>
      <c r="O25" s="12">
        <v>29</v>
      </c>
      <c r="P25" s="12">
        <v>11</v>
      </c>
      <c r="Q25" s="15">
        <v>12</v>
      </c>
      <c r="R25" s="12">
        <v>16</v>
      </c>
      <c r="S25" s="12">
        <v>65</v>
      </c>
      <c r="T25" s="12">
        <v>8</v>
      </c>
      <c r="U25" s="12">
        <v>5</v>
      </c>
      <c r="V25" s="12">
        <v>8</v>
      </c>
      <c r="W25" s="12">
        <v>5</v>
      </c>
      <c r="X25" s="12">
        <v>8</v>
      </c>
      <c r="Y25" s="12">
        <v>11</v>
      </c>
      <c r="Z25" s="12">
        <v>2</v>
      </c>
      <c r="AA25" s="10"/>
      <c r="AB25" s="10"/>
      <c r="AC25" s="10"/>
      <c r="AD25" s="12">
        <v>23</v>
      </c>
      <c r="AE25" s="12">
        <v>6</v>
      </c>
      <c r="AF25" s="12">
        <v>1</v>
      </c>
      <c r="AG25" s="12">
        <v>2</v>
      </c>
      <c r="AH25" s="12">
        <v>6</v>
      </c>
      <c r="AI25" s="12">
        <v>3</v>
      </c>
      <c r="AJ25" s="10"/>
      <c r="AK25" s="12">
        <v>9</v>
      </c>
      <c r="AL25" s="12">
        <v>37</v>
      </c>
      <c r="AM25" s="12">
        <v>3</v>
      </c>
      <c r="AN25" s="12">
        <v>14</v>
      </c>
      <c r="AO25" s="12">
        <v>6</v>
      </c>
      <c r="AP25" s="12">
        <v>28</v>
      </c>
      <c r="AQ25" s="12">
        <v>4</v>
      </c>
      <c r="AR25" s="12">
        <v>17</v>
      </c>
    </row>
    <row r="26" spans="1:44" ht="12.75">
      <c r="A26" s="180" t="s">
        <v>300</v>
      </c>
      <c r="B26" s="12">
        <f t="shared" si="2"/>
        <v>116</v>
      </c>
      <c r="C26" s="10"/>
      <c r="D26" s="10"/>
      <c r="E26" s="10"/>
      <c r="F26" s="10"/>
      <c r="G26" s="10"/>
      <c r="H26" s="10"/>
      <c r="I26" s="10"/>
      <c r="J26" s="12">
        <v>2</v>
      </c>
      <c r="K26" s="15">
        <v>1</v>
      </c>
      <c r="L26" s="10"/>
      <c r="M26" s="12">
        <v>1</v>
      </c>
      <c r="N26" s="15">
        <v>6</v>
      </c>
      <c r="O26" s="12">
        <v>7</v>
      </c>
      <c r="P26" s="12">
        <v>2</v>
      </c>
      <c r="Q26" s="15">
        <v>2</v>
      </c>
      <c r="R26" s="12">
        <v>5</v>
      </c>
      <c r="S26" s="12">
        <v>15</v>
      </c>
      <c r="T26" s="12">
        <v>5</v>
      </c>
      <c r="U26" s="12">
        <v>1</v>
      </c>
      <c r="V26" s="12">
        <v>13</v>
      </c>
      <c r="W26" s="12">
        <v>2</v>
      </c>
      <c r="X26" s="12">
        <v>3</v>
      </c>
      <c r="Y26" s="12">
        <v>13</v>
      </c>
      <c r="Z26" s="12">
        <v>1</v>
      </c>
      <c r="AA26" s="10"/>
      <c r="AB26" s="10"/>
      <c r="AC26" s="10"/>
      <c r="AD26" s="12">
        <v>2</v>
      </c>
      <c r="AE26" s="12">
        <v>1</v>
      </c>
      <c r="AF26" s="10"/>
      <c r="AG26" s="10"/>
      <c r="AH26" s="12">
        <v>2</v>
      </c>
      <c r="AI26" s="10"/>
      <c r="AJ26" s="10"/>
      <c r="AK26" s="12">
        <v>1</v>
      </c>
      <c r="AL26" s="12">
        <v>18</v>
      </c>
      <c r="AM26" s="12">
        <v>1</v>
      </c>
      <c r="AN26" s="12">
        <v>3</v>
      </c>
      <c r="AO26" s="10"/>
      <c r="AP26" s="12">
        <v>4</v>
      </c>
      <c r="AQ26" s="12">
        <v>2</v>
      </c>
      <c r="AR26" s="12">
        <v>3</v>
      </c>
    </row>
    <row r="27" spans="1:44" ht="12.75">
      <c r="A27" s="180" t="s">
        <v>316</v>
      </c>
      <c r="B27" s="12">
        <f t="shared" si="2"/>
        <v>62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2">
        <v>4</v>
      </c>
      <c r="O27" s="12">
        <v>7</v>
      </c>
      <c r="P27" s="12">
        <v>2</v>
      </c>
      <c r="Q27" s="12">
        <v>4</v>
      </c>
      <c r="R27" s="10"/>
      <c r="S27" s="12">
        <v>1</v>
      </c>
      <c r="T27" s="12">
        <v>1</v>
      </c>
      <c r="U27" s="12">
        <v>1</v>
      </c>
      <c r="V27" s="12">
        <v>1</v>
      </c>
      <c r="W27" s="12">
        <v>2</v>
      </c>
      <c r="X27" s="12">
        <v>3</v>
      </c>
      <c r="Y27" s="10"/>
      <c r="Z27" s="10"/>
      <c r="AA27" s="10"/>
      <c r="AB27" s="10"/>
      <c r="AC27" s="10"/>
      <c r="AD27" s="12">
        <v>3</v>
      </c>
      <c r="AE27" s="12">
        <v>2</v>
      </c>
      <c r="AF27" s="10"/>
      <c r="AG27" s="10"/>
      <c r="AH27" s="12">
        <v>2</v>
      </c>
      <c r="AI27" s="10"/>
      <c r="AJ27" s="10"/>
      <c r="AK27" s="10"/>
      <c r="AL27" s="12">
        <v>10</v>
      </c>
      <c r="AM27" s="10"/>
      <c r="AN27" s="12">
        <v>4</v>
      </c>
      <c r="AO27" s="12">
        <v>2</v>
      </c>
      <c r="AP27" s="12">
        <v>5</v>
      </c>
      <c r="AQ27" s="12">
        <v>3</v>
      </c>
      <c r="AR27" s="12">
        <v>5</v>
      </c>
    </row>
    <row r="28" spans="1:44" ht="12.75">
      <c r="A28" s="180" t="s">
        <v>317</v>
      </c>
      <c r="B28" s="12">
        <f t="shared" si="2"/>
        <v>42</v>
      </c>
      <c r="C28" s="10"/>
      <c r="D28" s="10"/>
      <c r="E28" s="10"/>
      <c r="F28" s="10"/>
      <c r="G28" s="10"/>
      <c r="H28" s="10"/>
      <c r="I28" s="10"/>
      <c r="J28" s="10"/>
      <c r="K28" s="15">
        <v>1</v>
      </c>
      <c r="L28" s="10"/>
      <c r="M28" s="10"/>
      <c r="N28" s="15">
        <v>4</v>
      </c>
      <c r="O28" s="12">
        <v>4</v>
      </c>
      <c r="P28" s="10"/>
      <c r="Q28" s="15"/>
      <c r="R28" s="15">
        <v>1</v>
      </c>
      <c r="S28" s="15">
        <v>5</v>
      </c>
      <c r="T28" s="12">
        <v>3</v>
      </c>
      <c r="U28" s="12">
        <v>1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2">
        <v>1</v>
      </c>
      <c r="AL28" s="12">
        <v>1</v>
      </c>
      <c r="AM28" s="12">
        <v>1</v>
      </c>
      <c r="AN28" s="12">
        <v>16</v>
      </c>
      <c r="AO28" s="10"/>
      <c r="AP28" s="12">
        <v>1</v>
      </c>
      <c r="AQ28" s="12">
        <v>2</v>
      </c>
      <c r="AR28" s="12">
        <v>1</v>
      </c>
    </row>
    <row r="29" spans="1:44" ht="12.75">
      <c r="A29" s="180" t="s">
        <v>289</v>
      </c>
      <c r="B29" s="12">
        <f t="shared" si="2"/>
        <v>193</v>
      </c>
      <c r="C29" s="10"/>
      <c r="D29" s="10"/>
      <c r="E29" s="10"/>
      <c r="F29" s="10"/>
      <c r="G29" s="10"/>
      <c r="H29" s="10"/>
      <c r="I29" s="10"/>
      <c r="J29" s="12">
        <v>1</v>
      </c>
      <c r="K29" s="12">
        <v>3</v>
      </c>
      <c r="L29" s="10"/>
      <c r="M29" s="10"/>
      <c r="N29" s="15">
        <v>17</v>
      </c>
      <c r="O29" s="12">
        <v>23</v>
      </c>
      <c r="P29" s="12">
        <v>6</v>
      </c>
      <c r="Q29" s="15">
        <v>11</v>
      </c>
      <c r="R29" s="12">
        <v>11</v>
      </c>
      <c r="S29" s="12">
        <v>21</v>
      </c>
      <c r="T29" s="12">
        <v>10</v>
      </c>
      <c r="U29" s="12">
        <v>1</v>
      </c>
      <c r="V29" s="12">
        <v>12</v>
      </c>
      <c r="W29" s="12">
        <v>7</v>
      </c>
      <c r="X29" s="12">
        <v>6</v>
      </c>
      <c r="Y29" s="12">
        <v>1</v>
      </c>
      <c r="Z29" s="10"/>
      <c r="AA29" s="10"/>
      <c r="AB29" s="10"/>
      <c r="AC29" s="10"/>
      <c r="AD29" s="12">
        <v>11</v>
      </c>
      <c r="AE29" s="12">
        <v>1</v>
      </c>
      <c r="AF29" s="10"/>
      <c r="AG29" s="12">
        <v>3</v>
      </c>
      <c r="AH29" s="12">
        <v>2</v>
      </c>
      <c r="AI29" s="10"/>
      <c r="AJ29" s="10"/>
      <c r="AK29" s="12">
        <v>6</v>
      </c>
      <c r="AL29" s="12">
        <v>7</v>
      </c>
      <c r="AM29" s="12">
        <v>2</v>
      </c>
      <c r="AN29" s="12">
        <v>6</v>
      </c>
      <c r="AO29" s="12">
        <v>2</v>
      </c>
      <c r="AP29" s="12">
        <v>10</v>
      </c>
      <c r="AQ29" s="12">
        <v>1</v>
      </c>
      <c r="AR29" s="12">
        <v>12</v>
      </c>
    </row>
    <row r="30" spans="1:44" ht="12.75">
      <c r="A30" s="180" t="s">
        <v>318</v>
      </c>
      <c r="B30" s="12">
        <f t="shared" si="2"/>
        <v>3651</v>
      </c>
      <c r="C30" s="10"/>
      <c r="D30" s="10"/>
      <c r="E30" s="12">
        <v>2</v>
      </c>
      <c r="F30" s="10"/>
      <c r="G30" s="12">
        <v>5</v>
      </c>
      <c r="H30" s="12">
        <v>5</v>
      </c>
      <c r="I30" s="12">
        <v>4</v>
      </c>
      <c r="J30" s="12">
        <v>7</v>
      </c>
      <c r="K30" s="15">
        <v>14</v>
      </c>
      <c r="L30" s="12">
        <v>15</v>
      </c>
      <c r="M30" s="12">
        <v>28</v>
      </c>
      <c r="N30" s="15">
        <v>346</v>
      </c>
      <c r="O30" s="12">
        <v>914</v>
      </c>
      <c r="P30" s="12">
        <v>195</v>
      </c>
      <c r="Q30" s="15">
        <v>225</v>
      </c>
      <c r="R30" s="12">
        <v>154</v>
      </c>
      <c r="S30" s="12">
        <v>427</v>
      </c>
      <c r="T30" s="12">
        <v>63</v>
      </c>
      <c r="U30" s="12">
        <v>33</v>
      </c>
      <c r="V30" s="12">
        <v>103</v>
      </c>
      <c r="W30" s="12">
        <v>17</v>
      </c>
      <c r="X30" s="12">
        <v>45</v>
      </c>
      <c r="Y30" s="12">
        <v>7</v>
      </c>
      <c r="Z30" s="12">
        <v>1</v>
      </c>
      <c r="AA30" s="10"/>
      <c r="AB30" s="10"/>
      <c r="AC30" s="10"/>
      <c r="AD30" s="12">
        <v>86</v>
      </c>
      <c r="AE30" s="12">
        <v>14</v>
      </c>
      <c r="AF30" s="12">
        <v>1</v>
      </c>
      <c r="AG30" s="12">
        <v>17</v>
      </c>
      <c r="AH30" s="12">
        <v>30</v>
      </c>
      <c r="AI30" s="12">
        <v>3</v>
      </c>
      <c r="AJ30" s="12">
        <v>51</v>
      </c>
      <c r="AK30" s="12">
        <v>94</v>
      </c>
      <c r="AL30" s="12">
        <v>215</v>
      </c>
      <c r="AM30" s="12">
        <v>12</v>
      </c>
      <c r="AN30" s="12">
        <v>29</v>
      </c>
      <c r="AO30" s="12">
        <v>28</v>
      </c>
      <c r="AP30" s="12">
        <v>106</v>
      </c>
      <c r="AQ30" s="12">
        <v>72</v>
      </c>
      <c r="AR30" s="12">
        <v>283</v>
      </c>
    </row>
    <row r="31" spans="1:44" ht="12.75">
      <c r="A31" s="180" t="s">
        <v>299</v>
      </c>
      <c r="B31" s="12">
        <f t="shared" si="2"/>
        <v>181</v>
      </c>
      <c r="C31" s="10"/>
      <c r="D31" s="10"/>
      <c r="E31" s="10"/>
      <c r="F31" s="10"/>
      <c r="G31" s="10"/>
      <c r="H31" s="12">
        <v>1</v>
      </c>
      <c r="I31" s="10"/>
      <c r="J31" s="12">
        <v>3</v>
      </c>
      <c r="K31" s="15"/>
      <c r="L31" s="10"/>
      <c r="M31" s="12">
        <v>4</v>
      </c>
      <c r="N31" s="15">
        <v>9</v>
      </c>
      <c r="O31" s="12">
        <v>22</v>
      </c>
      <c r="P31" s="12">
        <v>3</v>
      </c>
      <c r="Q31" s="15">
        <v>7</v>
      </c>
      <c r="R31" s="12">
        <v>13</v>
      </c>
      <c r="S31" s="12">
        <v>19</v>
      </c>
      <c r="T31" s="12">
        <v>7</v>
      </c>
      <c r="U31" s="12">
        <v>3</v>
      </c>
      <c r="V31" s="12">
        <v>5</v>
      </c>
      <c r="W31" s="12">
        <v>3</v>
      </c>
      <c r="X31" s="12">
        <v>6</v>
      </c>
      <c r="Y31" s="12">
        <v>2</v>
      </c>
      <c r="Z31" s="12">
        <v>2</v>
      </c>
      <c r="AA31" s="10"/>
      <c r="AB31" s="10"/>
      <c r="AC31" s="10"/>
      <c r="AD31" s="12">
        <v>4</v>
      </c>
      <c r="AE31" s="12">
        <v>4</v>
      </c>
      <c r="AF31" s="12">
        <v>3</v>
      </c>
      <c r="AG31" s="12">
        <v>1</v>
      </c>
      <c r="AH31" s="12">
        <v>4</v>
      </c>
      <c r="AI31" s="12">
        <v>2</v>
      </c>
      <c r="AJ31" s="10"/>
      <c r="AK31" s="12">
        <v>6</v>
      </c>
      <c r="AL31" s="12">
        <v>18</v>
      </c>
      <c r="AM31" s="12">
        <v>1</v>
      </c>
      <c r="AN31" s="12">
        <v>7</v>
      </c>
      <c r="AO31" s="12">
        <v>3</v>
      </c>
      <c r="AP31" s="12">
        <v>6</v>
      </c>
      <c r="AQ31" s="12">
        <v>2</v>
      </c>
      <c r="AR31" s="12">
        <v>11</v>
      </c>
    </row>
    <row r="32" spans="1:44" ht="12.75">
      <c r="A32" s="180" t="s">
        <v>319</v>
      </c>
      <c r="B32" s="12">
        <f t="shared" si="2"/>
        <v>150</v>
      </c>
      <c r="C32" s="10"/>
      <c r="D32" s="10"/>
      <c r="E32" s="10"/>
      <c r="F32" s="10"/>
      <c r="G32" s="10"/>
      <c r="H32" s="10"/>
      <c r="I32" s="10"/>
      <c r="J32" s="12">
        <v>3</v>
      </c>
      <c r="K32" s="15">
        <v>11</v>
      </c>
      <c r="L32" s="12">
        <v>3</v>
      </c>
      <c r="M32" s="10"/>
      <c r="N32" s="15">
        <v>4</v>
      </c>
      <c r="O32" s="12">
        <v>37</v>
      </c>
      <c r="P32" s="12">
        <v>1</v>
      </c>
      <c r="Q32" s="15">
        <v>4</v>
      </c>
      <c r="R32" s="10"/>
      <c r="S32" s="12">
        <v>4</v>
      </c>
      <c r="T32" s="12">
        <v>4</v>
      </c>
      <c r="U32" s="12">
        <v>3</v>
      </c>
      <c r="V32" s="12">
        <v>10</v>
      </c>
      <c r="W32" s="12">
        <v>1</v>
      </c>
      <c r="X32" s="12">
        <v>1</v>
      </c>
      <c r="Y32" s="12">
        <v>1</v>
      </c>
      <c r="Z32" s="10"/>
      <c r="AA32" s="10"/>
      <c r="AB32" s="10"/>
      <c r="AC32" s="10"/>
      <c r="AD32" s="12">
        <v>10</v>
      </c>
      <c r="AE32" s="12">
        <v>1</v>
      </c>
      <c r="AF32" s="10"/>
      <c r="AG32" s="10"/>
      <c r="AH32" s="12">
        <v>7</v>
      </c>
      <c r="AI32" s="12">
        <v>1</v>
      </c>
      <c r="AJ32" s="10"/>
      <c r="AK32" s="12">
        <v>4</v>
      </c>
      <c r="AL32" s="12">
        <v>6</v>
      </c>
      <c r="AM32" s="12">
        <v>3</v>
      </c>
      <c r="AN32" s="12">
        <v>6</v>
      </c>
      <c r="AO32" s="12">
        <v>7</v>
      </c>
      <c r="AP32" s="12">
        <v>12</v>
      </c>
      <c r="AQ32" s="12">
        <v>3</v>
      </c>
      <c r="AR32" s="12">
        <v>3</v>
      </c>
    </row>
    <row r="33" spans="1:44" ht="12.75">
      <c r="A33" s="180" t="s">
        <v>320</v>
      </c>
      <c r="B33" s="12">
        <f t="shared" si="2"/>
        <v>0</v>
      </c>
      <c r="C33" s="10"/>
      <c r="D33" s="10"/>
      <c r="E33" s="10"/>
      <c r="F33" s="10"/>
      <c r="G33" s="10"/>
      <c r="H33" s="10"/>
      <c r="I33" s="10"/>
      <c r="J33" s="10"/>
      <c r="K33" s="15"/>
      <c r="L33" s="10"/>
      <c r="M33" s="10"/>
      <c r="N33" s="15"/>
      <c r="O33" s="10"/>
      <c r="P33" s="10"/>
      <c r="Q33" s="15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3" ht="12.75">
      <c r="A34" s="122" t="s">
        <v>296</v>
      </c>
      <c r="K34" s="16"/>
      <c r="N34" s="16"/>
      <c r="Q34" s="16"/>
      <c r="AP34" s="1" t="s">
        <v>64</v>
      </c>
      <c r="AQ34" s="2" t="s">
        <v>825</v>
      </c>
    </row>
    <row r="35" spans="11:17" ht="12.75">
      <c r="K35" s="16"/>
      <c r="N35" s="16"/>
      <c r="Q35" s="16"/>
    </row>
    <row r="36" spans="11:17" ht="12.75">
      <c r="K36" s="16"/>
      <c r="N36" s="16"/>
      <c r="Q36" s="16"/>
    </row>
    <row r="37" spans="11:17" ht="12.75">
      <c r="K37" s="16"/>
      <c r="N37" s="16"/>
      <c r="Q37" s="16"/>
    </row>
    <row r="38" spans="11:17" ht="12.75">
      <c r="K38" s="16"/>
      <c r="N38" s="16"/>
      <c r="Q38" s="16"/>
    </row>
    <row r="39" spans="11:17" ht="12.75">
      <c r="K39" s="16"/>
      <c r="N39" s="16"/>
      <c r="Q39" s="16"/>
    </row>
    <row r="40" spans="11:17" ht="12.75">
      <c r="K40" s="16"/>
      <c r="N40" s="16"/>
      <c r="Q40" s="16"/>
    </row>
    <row r="41" spans="11:17" ht="12.75">
      <c r="K41" s="16"/>
      <c r="N41" s="16"/>
      <c r="Q41" s="16"/>
    </row>
    <row r="42" spans="11:17" ht="12.75">
      <c r="K42" s="16"/>
      <c r="N42" s="16"/>
      <c r="Q42" s="16"/>
    </row>
    <row r="43" spans="11:17" ht="12.75">
      <c r="K43" s="16"/>
      <c r="N43" s="16"/>
      <c r="Q43" s="16"/>
    </row>
    <row r="44" spans="11:17" ht="12.75">
      <c r="K44" s="16"/>
      <c r="N44" s="16"/>
      <c r="Q44" s="16"/>
    </row>
    <row r="45" spans="14:17" ht="12.75">
      <c r="N45" s="16"/>
      <c r="Q45" s="17"/>
    </row>
  </sheetData>
  <sheetProtection password="CA55" sheet="1" objects="1" scenarios="1"/>
  <mergeCells count="20">
    <mergeCell ref="A1:AR1"/>
    <mergeCell ref="A2:AR2"/>
    <mergeCell ref="A3:AR3"/>
    <mergeCell ref="AO6:AP8"/>
    <mergeCell ref="AQ6:AR8"/>
    <mergeCell ref="E7:F7"/>
    <mergeCell ref="J7:K8"/>
    <mergeCell ref="E8:F8"/>
    <mergeCell ref="Y6:AC6"/>
    <mergeCell ref="AD6:AI6"/>
    <mergeCell ref="AK6:AL8"/>
    <mergeCell ref="AM6:AN8"/>
    <mergeCell ref="N6:Q6"/>
    <mergeCell ref="R6:S8"/>
    <mergeCell ref="T6:V6"/>
    <mergeCell ref="W6:X8"/>
    <mergeCell ref="A6:A9"/>
    <mergeCell ref="D6:F6"/>
    <mergeCell ref="G6:I6"/>
    <mergeCell ref="L6:M8"/>
  </mergeCells>
  <printOptions horizontalCentered="1"/>
  <pageMargins left="0.75" right="0.75" top="0.4330708661417323" bottom="1" header="0" footer="0"/>
  <pageSetup horizontalDpi="600" verticalDpi="600" orientation="landscape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32"/>
  <sheetViews>
    <sheetView showGridLines="0" workbookViewId="0" topLeftCell="A1">
      <selection activeCell="F15" sqref="F15"/>
    </sheetView>
  </sheetViews>
  <sheetFormatPr defaultColWidth="6.625" defaultRowHeight="12.75"/>
  <cols>
    <col min="1" max="1" width="21.375" style="2" customWidth="1"/>
    <col min="2" max="2" width="5.50390625" style="2" bestFit="1" customWidth="1"/>
    <col min="3" max="3" width="4.375" style="2" bestFit="1" customWidth="1"/>
    <col min="4" max="4" width="5.125" style="2" bestFit="1" customWidth="1"/>
    <col min="5" max="5" width="3.50390625" style="2" bestFit="1" customWidth="1"/>
    <col min="6" max="6" width="5.125" style="2" bestFit="1" customWidth="1"/>
    <col min="7" max="7" width="3.50390625" style="2" bestFit="1" customWidth="1"/>
    <col min="8" max="8" width="5.125" style="2" bestFit="1" customWidth="1"/>
    <col min="9" max="9" width="3.50390625" style="2" bestFit="1" customWidth="1"/>
    <col min="10" max="10" width="5.125" style="2" bestFit="1" customWidth="1"/>
    <col min="11" max="11" width="3.50390625" style="2" bestFit="1" customWidth="1"/>
    <col min="12" max="12" width="5.125" style="2" bestFit="1" customWidth="1"/>
    <col min="13" max="13" width="2.75390625" style="2" bestFit="1" customWidth="1"/>
    <col min="14" max="14" width="5.125" style="2" bestFit="1" customWidth="1"/>
    <col min="15" max="15" width="3.50390625" style="2" bestFit="1" customWidth="1"/>
    <col min="16" max="16" width="5.125" style="2" bestFit="1" customWidth="1"/>
    <col min="17" max="17" width="3.50390625" style="2" bestFit="1" customWidth="1"/>
    <col min="18" max="18" width="5.125" style="2" bestFit="1" customWidth="1"/>
    <col min="19" max="19" width="3.50390625" style="2" bestFit="1" customWidth="1"/>
    <col min="20" max="20" width="5.125" style="2" bestFit="1" customWidth="1"/>
    <col min="21" max="21" width="2.75390625" style="2" bestFit="1" customWidth="1"/>
    <col min="22" max="22" width="5.125" style="2" bestFit="1" customWidth="1"/>
    <col min="23" max="23" width="3.50390625" style="2" bestFit="1" customWidth="1"/>
    <col min="24" max="24" width="5.125" style="2" bestFit="1" customWidth="1"/>
    <col min="25" max="25" width="2.75390625" style="2" bestFit="1" customWidth="1"/>
    <col min="26" max="26" width="5.125" style="2" bestFit="1" customWidth="1"/>
    <col min="27" max="27" width="3.50390625" style="2" bestFit="1" customWidth="1"/>
    <col min="28" max="28" width="5.125" style="2" bestFit="1" customWidth="1"/>
    <col min="29" max="29" width="3.50390625" style="2" bestFit="1" customWidth="1"/>
    <col min="30" max="30" width="5.125" style="2" bestFit="1" customWidth="1"/>
    <col min="31" max="31" width="2.75390625" style="2" bestFit="1" customWidth="1"/>
    <col min="32" max="32" width="5.125" style="2" bestFit="1" customWidth="1"/>
    <col min="33" max="33" width="3.50390625" style="2" bestFit="1" customWidth="1"/>
    <col min="34" max="34" width="5.125" style="2" bestFit="1" customWidth="1"/>
    <col min="35" max="35" width="3.875" style="2" customWidth="1"/>
    <col min="36" max="36" width="5.125" style="2" bestFit="1" customWidth="1"/>
    <col min="37" max="16384" width="6.625" style="2" customWidth="1"/>
  </cols>
  <sheetData>
    <row r="1" spans="1:36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</row>
    <row r="2" spans="1:36" s="4" customFormat="1" ht="12.75">
      <c r="A2" s="378" t="s">
        <v>321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</row>
    <row r="3" s="4" customFormat="1" ht="12.75"/>
    <row r="4" s="4" customFormat="1" ht="12.75">
      <c r="A4" s="3" t="s">
        <v>322</v>
      </c>
    </row>
    <row r="5" spans="1:36" s="4" customFormat="1" ht="12.75">
      <c r="A5" s="405" t="s">
        <v>234</v>
      </c>
      <c r="B5" s="408" t="s">
        <v>822</v>
      </c>
      <c r="C5" s="411" t="s">
        <v>782</v>
      </c>
      <c r="D5" s="412"/>
      <c r="E5" s="411" t="s">
        <v>783</v>
      </c>
      <c r="F5" s="412"/>
      <c r="G5" s="411" t="s">
        <v>784</v>
      </c>
      <c r="H5" s="412"/>
      <c r="I5" s="411" t="s">
        <v>785</v>
      </c>
      <c r="J5" s="412"/>
      <c r="K5" s="411" t="s">
        <v>786</v>
      </c>
      <c r="L5" s="412"/>
      <c r="M5" s="411" t="s">
        <v>787</v>
      </c>
      <c r="N5" s="413"/>
      <c r="O5" s="411" t="s">
        <v>788</v>
      </c>
      <c r="P5" s="412"/>
      <c r="Q5" s="411" t="s">
        <v>789</v>
      </c>
      <c r="R5" s="412"/>
      <c r="S5" s="411" t="s">
        <v>790</v>
      </c>
      <c r="T5" s="412"/>
      <c r="U5" s="411" t="s">
        <v>791</v>
      </c>
      <c r="V5" s="412"/>
      <c r="W5" s="411" t="s">
        <v>792</v>
      </c>
      <c r="X5" s="412"/>
      <c r="Y5" s="411" t="s">
        <v>793</v>
      </c>
      <c r="Z5" s="412"/>
      <c r="AA5" s="411" t="s">
        <v>794</v>
      </c>
      <c r="AB5" s="412"/>
      <c r="AC5" s="411" t="s">
        <v>795</v>
      </c>
      <c r="AD5" s="412"/>
      <c r="AE5" s="411" t="s">
        <v>796</v>
      </c>
      <c r="AF5" s="412"/>
      <c r="AG5" s="411" t="s">
        <v>797</v>
      </c>
      <c r="AH5" s="412"/>
      <c r="AI5" s="411" t="s">
        <v>110</v>
      </c>
      <c r="AJ5" s="412"/>
    </row>
    <row r="6" spans="1:36" s="4" customFormat="1" ht="12.75">
      <c r="A6" s="406"/>
      <c r="B6" s="409"/>
      <c r="C6" s="414" t="s">
        <v>798</v>
      </c>
      <c r="D6" s="415"/>
      <c r="E6" s="414" t="s">
        <v>799</v>
      </c>
      <c r="F6" s="415"/>
      <c r="G6" s="414" t="s">
        <v>800</v>
      </c>
      <c r="H6" s="415"/>
      <c r="I6" s="414" t="s">
        <v>289</v>
      </c>
      <c r="J6" s="415"/>
      <c r="K6" s="414" t="s">
        <v>810</v>
      </c>
      <c r="L6" s="415"/>
      <c r="M6" s="414" t="s">
        <v>801</v>
      </c>
      <c r="N6" s="416"/>
      <c r="O6" s="417" t="s">
        <v>802</v>
      </c>
      <c r="P6" s="418"/>
      <c r="Q6" s="417" t="s">
        <v>803</v>
      </c>
      <c r="R6" s="418"/>
      <c r="S6" s="414" t="s">
        <v>290</v>
      </c>
      <c r="T6" s="415"/>
      <c r="U6" s="417" t="s">
        <v>804</v>
      </c>
      <c r="V6" s="418"/>
      <c r="W6" s="419" t="s">
        <v>805</v>
      </c>
      <c r="X6" s="420"/>
      <c r="Y6" s="414" t="s">
        <v>806</v>
      </c>
      <c r="Z6" s="415"/>
      <c r="AA6" s="414" t="s">
        <v>798</v>
      </c>
      <c r="AB6" s="415"/>
      <c r="AC6" s="414" t="s">
        <v>807</v>
      </c>
      <c r="AD6" s="415"/>
      <c r="AE6" s="414" t="s">
        <v>808</v>
      </c>
      <c r="AF6" s="415"/>
      <c r="AG6" s="414" t="s">
        <v>798</v>
      </c>
      <c r="AH6" s="415"/>
      <c r="AI6" s="414" t="s">
        <v>798</v>
      </c>
      <c r="AJ6" s="415"/>
    </row>
    <row r="7" spans="1:36" s="4" customFormat="1" ht="12.75">
      <c r="A7" s="407"/>
      <c r="B7" s="410"/>
      <c r="C7" s="188" t="s">
        <v>809</v>
      </c>
      <c r="D7" s="188" t="s">
        <v>759</v>
      </c>
      <c r="E7" s="188" t="s">
        <v>809</v>
      </c>
      <c r="F7" s="188" t="s">
        <v>759</v>
      </c>
      <c r="G7" s="188" t="s">
        <v>809</v>
      </c>
      <c r="H7" s="188" t="s">
        <v>759</v>
      </c>
      <c r="I7" s="188" t="s">
        <v>809</v>
      </c>
      <c r="J7" s="188" t="s">
        <v>759</v>
      </c>
      <c r="K7" s="188" t="s">
        <v>809</v>
      </c>
      <c r="L7" s="188" t="s">
        <v>759</v>
      </c>
      <c r="M7" s="188" t="s">
        <v>809</v>
      </c>
      <c r="N7" s="189" t="s">
        <v>759</v>
      </c>
      <c r="O7" s="188" t="s">
        <v>809</v>
      </c>
      <c r="P7" s="188" t="s">
        <v>759</v>
      </c>
      <c r="Q7" s="188" t="s">
        <v>809</v>
      </c>
      <c r="R7" s="188" t="s">
        <v>759</v>
      </c>
      <c r="S7" s="188" t="s">
        <v>809</v>
      </c>
      <c r="T7" s="188" t="s">
        <v>759</v>
      </c>
      <c r="U7" s="188" t="s">
        <v>809</v>
      </c>
      <c r="V7" s="188" t="s">
        <v>759</v>
      </c>
      <c r="W7" s="188" t="s">
        <v>809</v>
      </c>
      <c r="X7" s="188" t="s">
        <v>759</v>
      </c>
      <c r="Y7" s="188" t="s">
        <v>809</v>
      </c>
      <c r="Z7" s="188" t="s">
        <v>759</v>
      </c>
      <c r="AA7" s="188" t="s">
        <v>809</v>
      </c>
      <c r="AB7" s="188" t="s">
        <v>759</v>
      </c>
      <c r="AC7" s="188" t="s">
        <v>809</v>
      </c>
      <c r="AD7" s="188" t="s">
        <v>759</v>
      </c>
      <c r="AE7" s="188" t="s">
        <v>809</v>
      </c>
      <c r="AF7" s="188" t="s">
        <v>759</v>
      </c>
      <c r="AG7" s="188" t="s">
        <v>809</v>
      </c>
      <c r="AH7" s="188" t="s">
        <v>759</v>
      </c>
      <c r="AI7" s="188" t="s">
        <v>809</v>
      </c>
      <c r="AJ7" s="188" t="s">
        <v>759</v>
      </c>
    </row>
    <row r="8" spans="1:36" s="4" customFormat="1" ht="12.75">
      <c r="A8" s="179" t="s">
        <v>249</v>
      </c>
      <c r="B8" s="8">
        <f>SUM(D8:AJ8)</f>
        <v>9372</v>
      </c>
      <c r="C8" s="7" t="s">
        <v>64</v>
      </c>
      <c r="D8" s="8">
        <f>SUM(C9:D9)</f>
        <v>2502</v>
      </c>
      <c r="E8" s="127"/>
      <c r="F8" s="8">
        <f>SUM(E9:F9)</f>
        <v>591</v>
      </c>
      <c r="G8" s="5"/>
      <c r="H8" s="8">
        <f>SUM(G9:H9)</f>
        <v>595</v>
      </c>
      <c r="I8" s="5"/>
      <c r="J8" s="8">
        <f>SUM(I9:J9)</f>
        <v>491</v>
      </c>
      <c r="K8" s="5"/>
      <c r="L8" s="8">
        <f>SUM(K9:L9)</f>
        <v>803</v>
      </c>
      <c r="M8" s="5"/>
      <c r="N8" s="8">
        <f>SUM(M9:N9)</f>
        <v>194</v>
      </c>
      <c r="O8" s="5"/>
      <c r="P8" s="8">
        <f>SUM(O9:P9)</f>
        <v>403</v>
      </c>
      <c r="Q8" s="5"/>
      <c r="R8" s="8">
        <f>SUM(Q9:R9)</f>
        <v>218</v>
      </c>
      <c r="S8" s="5"/>
      <c r="T8" s="8">
        <f>SUM(S9:T9)</f>
        <v>242</v>
      </c>
      <c r="U8" s="5"/>
      <c r="V8" s="8">
        <f>SUM(U9:V9)</f>
        <v>224</v>
      </c>
      <c r="W8" s="5"/>
      <c r="X8" s="8">
        <f>SUM(W9:X9)</f>
        <v>310</v>
      </c>
      <c r="Y8" s="5"/>
      <c r="Z8" s="8">
        <f>SUM(Y9:Z9)</f>
        <v>113</v>
      </c>
      <c r="AA8" s="5"/>
      <c r="AB8" s="8">
        <f>SUM(AA9:AB9)</f>
        <v>1353</v>
      </c>
      <c r="AC8" s="5"/>
      <c r="AD8" s="8">
        <f>SUM(AC9:AD9)</f>
        <v>637</v>
      </c>
      <c r="AE8" s="5"/>
      <c r="AF8" s="8">
        <f>SUM(AE9:AF9)</f>
        <v>46</v>
      </c>
      <c r="AG8" s="5"/>
      <c r="AH8" s="8">
        <f>SUM(AG9:AH9)</f>
        <v>580</v>
      </c>
      <c r="AI8" s="5"/>
      <c r="AJ8" s="8">
        <f>SUM(AI9:AJ9)</f>
        <v>70</v>
      </c>
    </row>
    <row r="9" spans="1:36" s="4" customFormat="1" ht="12.75">
      <c r="A9" s="179" t="s">
        <v>292</v>
      </c>
      <c r="B9" s="8">
        <f aca="true" t="shared" si="0" ref="B9:B29">SUM(C9:AJ9)</f>
        <v>9372</v>
      </c>
      <c r="C9" s="8">
        <f aca="true" t="shared" si="1" ref="C9:AJ9">SUM(C10:C30)</f>
        <v>1406</v>
      </c>
      <c r="D9" s="8">
        <f t="shared" si="1"/>
        <v>1096</v>
      </c>
      <c r="E9" s="8">
        <f t="shared" si="1"/>
        <v>266</v>
      </c>
      <c r="F9" s="8">
        <f t="shared" si="1"/>
        <v>325</v>
      </c>
      <c r="G9" s="8">
        <f t="shared" si="1"/>
        <v>265</v>
      </c>
      <c r="H9" s="8">
        <f t="shared" si="1"/>
        <v>330</v>
      </c>
      <c r="I9" s="8">
        <f t="shared" si="1"/>
        <v>265</v>
      </c>
      <c r="J9" s="8">
        <f t="shared" si="1"/>
        <v>226</v>
      </c>
      <c r="K9" s="8">
        <f t="shared" si="1"/>
        <v>368</v>
      </c>
      <c r="L9" s="8">
        <f t="shared" si="1"/>
        <v>435</v>
      </c>
      <c r="M9" s="8">
        <f t="shared" si="1"/>
        <v>69</v>
      </c>
      <c r="N9" s="8">
        <f t="shared" si="1"/>
        <v>125</v>
      </c>
      <c r="O9" s="8">
        <f t="shared" si="1"/>
        <v>171</v>
      </c>
      <c r="P9" s="8">
        <f t="shared" si="1"/>
        <v>232</v>
      </c>
      <c r="Q9" s="8">
        <f t="shared" si="1"/>
        <v>103</v>
      </c>
      <c r="R9" s="8">
        <f t="shared" si="1"/>
        <v>115</v>
      </c>
      <c r="S9" s="8">
        <f t="shared" si="1"/>
        <v>102</v>
      </c>
      <c r="T9" s="8">
        <f t="shared" si="1"/>
        <v>140</v>
      </c>
      <c r="U9" s="8">
        <f t="shared" si="1"/>
        <v>82</v>
      </c>
      <c r="V9" s="8">
        <f t="shared" si="1"/>
        <v>142</v>
      </c>
      <c r="W9" s="8">
        <f t="shared" si="1"/>
        <v>147</v>
      </c>
      <c r="X9" s="8">
        <f t="shared" si="1"/>
        <v>163</v>
      </c>
      <c r="Y9" s="8">
        <f t="shared" si="1"/>
        <v>45</v>
      </c>
      <c r="Z9" s="8">
        <f t="shared" si="1"/>
        <v>68</v>
      </c>
      <c r="AA9" s="8">
        <f t="shared" si="1"/>
        <v>566</v>
      </c>
      <c r="AB9" s="8">
        <f t="shared" si="1"/>
        <v>787</v>
      </c>
      <c r="AC9" s="8">
        <f t="shared" si="1"/>
        <v>338</v>
      </c>
      <c r="AD9" s="8">
        <f t="shared" si="1"/>
        <v>299</v>
      </c>
      <c r="AE9" s="8">
        <f t="shared" si="1"/>
        <v>33</v>
      </c>
      <c r="AF9" s="8">
        <f t="shared" si="1"/>
        <v>13</v>
      </c>
      <c r="AG9" s="8">
        <f t="shared" si="1"/>
        <v>207</v>
      </c>
      <c r="AH9" s="8">
        <f t="shared" si="1"/>
        <v>373</v>
      </c>
      <c r="AI9" s="8">
        <f t="shared" si="1"/>
        <v>44</v>
      </c>
      <c r="AJ9" s="8">
        <f t="shared" si="1"/>
        <v>26</v>
      </c>
    </row>
    <row r="10" spans="1:36" ht="12.75">
      <c r="A10" s="180" t="s">
        <v>303</v>
      </c>
      <c r="B10" s="12">
        <f t="shared" si="0"/>
        <v>645</v>
      </c>
      <c r="C10" s="12">
        <v>10</v>
      </c>
      <c r="D10" s="15">
        <v>11</v>
      </c>
      <c r="E10" s="15"/>
      <c r="F10" s="15"/>
      <c r="G10" s="12">
        <v>221</v>
      </c>
      <c r="H10" s="12">
        <v>301</v>
      </c>
      <c r="I10" s="12">
        <v>25</v>
      </c>
      <c r="J10" s="12">
        <v>30</v>
      </c>
      <c r="K10" s="12">
        <v>1</v>
      </c>
      <c r="L10" s="10"/>
      <c r="M10" s="10"/>
      <c r="N10" s="10"/>
      <c r="O10" s="12">
        <v>1</v>
      </c>
      <c r="P10" s="12">
        <v>1</v>
      </c>
      <c r="Q10" s="10"/>
      <c r="R10" s="10"/>
      <c r="S10" s="12">
        <v>1</v>
      </c>
      <c r="T10" s="12">
        <v>2</v>
      </c>
      <c r="U10" s="12">
        <v>1</v>
      </c>
      <c r="V10" s="10"/>
      <c r="W10" s="10"/>
      <c r="X10" s="12">
        <v>2</v>
      </c>
      <c r="Y10" s="10"/>
      <c r="Z10" s="10"/>
      <c r="AA10" s="12">
        <v>2</v>
      </c>
      <c r="AB10" s="12">
        <v>10</v>
      </c>
      <c r="AC10" s="12">
        <v>5</v>
      </c>
      <c r="AD10" s="12">
        <v>4</v>
      </c>
      <c r="AE10" s="10"/>
      <c r="AF10" s="10"/>
      <c r="AG10" s="12">
        <v>5</v>
      </c>
      <c r="AH10" s="12">
        <v>9</v>
      </c>
      <c r="AI10" s="12">
        <v>1</v>
      </c>
      <c r="AJ10" s="12">
        <v>2</v>
      </c>
    </row>
    <row r="11" spans="1:36" ht="12.75">
      <c r="A11" s="180" t="s">
        <v>304</v>
      </c>
      <c r="B11" s="12">
        <f t="shared" si="0"/>
        <v>222</v>
      </c>
      <c r="C11" s="12">
        <v>3</v>
      </c>
      <c r="D11" s="15">
        <v>13</v>
      </c>
      <c r="E11" s="15">
        <v>1</v>
      </c>
      <c r="F11" s="15"/>
      <c r="G11" s="10"/>
      <c r="H11" s="10"/>
      <c r="I11" s="10"/>
      <c r="J11" s="10"/>
      <c r="K11" s="10"/>
      <c r="L11" s="10"/>
      <c r="M11" s="12">
        <v>3</v>
      </c>
      <c r="N11" s="12">
        <v>13</v>
      </c>
      <c r="O11" s="12">
        <v>1</v>
      </c>
      <c r="P11" s="10"/>
      <c r="Q11" s="12">
        <v>76</v>
      </c>
      <c r="R11" s="12">
        <v>91</v>
      </c>
      <c r="S11" s="10"/>
      <c r="T11" s="10"/>
      <c r="U11" s="10"/>
      <c r="V11" s="10"/>
      <c r="W11" s="10"/>
      <c r="X11" s="10"/>
      <c r="Y11" s="10"/>
      <c r="Z11" s="10"/>
      <c r="AA11" s="12">
        <v>4</v>
      </c>
      <c r="AB11" s="12">
        <v>8</v>
      </c>
      <c r="AC11" s="12">
        <v>3</v>
      </c>
      <c r="AD11" s="12">
        <v>2</v>
      </c>
      <c r="AE11" s="10"/>
      <c r="AF11" s="10"/>
      <c r="AG11" s="12">
        <v>1</v>
      </c>
      <c r="AH11" s="12">
        <v>3</v>
      </c>
      <c r="AI11" s="10"/>
      <c r="AJ11" s="10"/>
    </row>
    <row r="12" spans="1:36" ht="12.75">
      <c r="A12" s="180" t="s">
        <v>305</v>
      </c>
      <c r="B12" s="12">
        <f t="shared" si="0"/>
        <v>40</v>
      </c>
      <c r="C12" s="12">
        <v>13</v>
      </c>
      <c r="D12" s="15">
        <v>9</v>
      </c>
      <c r="E12" s="15"/>
      <c r="F12" s="15">
        <v>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2">
        <v>5</v>
      </c>
      <c r="R12" s="12">
        <v>1</v>
      </c>
      <c r="S12" s="10"/>
      <c r="T12" s="10"/>
      <c r="U12" s="12">
        <v>1</v>
      </c>
      <c r="V12" s="12">
        <v>1</v>
      </c>
      <c r="W12" s="10"/>
      <c r="X12" s="10"/>
      <c r="Y12" s="10"/>
      <c r="Z12" s="10"/>
      <c r="AA12" s="12">
        <v>2</v>
      </c>
      <c r="AB12" s="12">
        <v>2</v>
      </c>
      <c r="AC12" s="12">
        <v>1</v>
      </c>
      <c r="AD12" s="10"/>
      <c r="AE12" s="10"/>
      <c r="AF12" s="10"/>
      <c r="AG12" s="12">
        <v>1</v>
      </c>
      <c r="AH12" s="12">
        <v>3</v>
      </c>
      <c r="AI12" s="10"/>
      <c r="AJ12" s="10"/>
    </row>
    <row r="13" spans="1:36" ht="12.75">
      <c r="A13" s="180" t="s">
        <v>307</v>
      </c>
      <c r="B13" s="12">
        <f t="shared" si="0"/>
        <v>249</v>
      </c>
      <c r="C13" s="12">
        <v>1</v>
      </c>
      <c r="D13" s="12">
        <v>7</v>
      </c>
      <c r="E13" s="10"/>
      <c r="F13" s="10"/>
      <c r="G13" s="10"/>
      <c r="H13" s="12">
        <v>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2">
        <v>75</v>
      </c>
      <c r="V13" s="12">
        <v>114</v>
      </c>
      <c r="W13" s="10"/>
      <c r="X13" s="10"/>
      <c r="Y13" s="10"/>
      <c r="Z13" s="10"/>
      <c r="AA13" s="12">
        <v>2</v>
      </c>
      <c r="AB13" s="10"/>
      <c r="AC13" s="12">
        <v>25</v>
      </c>
      <c r="AD13" s="12">
        <v>24</v>
      </c>
      <c r="AE13" s="10"/>
      <c r="AF13" s="10"/>
      <c r="AG13" s="10"/>
      <c r="AH13" s="10"/>
      <c r="AI13" s="10"/>
      <c r="AJ13" s="10"/>
    </row>
    <row r="14" spans="1:36" ht="12.75">
      <c r="A14" s="180" t="s">
        <v>306</v>
      </c>
      <c r="B14" s="12">
        <f t="shared" si="0"/>
        <v>525</v>
      </c>
      <c r="C14" s="12">
        <v>33</v>
      </c>
      <c r="D14" s="15">
        <v>26</v>
      </c>
      <c r="E14" s="15"/>
      <c r="F14" s="15"/>
      <c r="G14" s="12">
        <v>1</v>
      </c>
      <c r="H14" s="10"/>
      <c r="I14" s="10"/>
      <c r="J14" s="10"/>
      <c r="K14" s="12">
        <v>1</v>
      </c>
      <c r="L14" s="12">
        <v>1</v>
      </c>
      <c r="M14" s="10"/>
      <c r="N14" s="10"/>
      <c r="O14" s="12">
        <v>160</v>
      </c>
      <c r="P14" s="12">
        <v>211</v>
      </c>
      <c r="Q14" s="10"/>
      <c r="R14" s="12">
        <v>2</v>
      </c>
      <c r="S14" s="10"/>
      <c r="T14" s="12">
        <v>1</v>
      </c>
      <c r="U14" s="12">
        <v>2</v>
      </c>
      <c r="V14" s="12">
        <v>5</v>
      </c>
      <c r="W14" s="10"/>
      <c r="X14" s="10"/>
      <c r="Y14" s="10"/>
      <c r="Z14" s="12">
        <v>1</v>
      </c>
      <c r="AA14" s="12">
        <v>15</v>
      </c>
      <c r="AB14" s="12">
        <v>6</v>
      </c>
      <c r="AC14" s="12">
        <v>6</v>
      </c>
      <c r="AD14" s="12">
        <v>1</v>
      </c>
      <c r="AE14" s="10"/>
      <c r="AF14" s="10"/>
      <c r="AG14" s="12">
        <v>16</v>
      </c>
      <c r="AH14" s="12">
        <v>32</v>
      </c>
      <c r="AI14" s="12">
        <v>2</v>
      </c>
      <c r="AJ14" s="12">
        <v>3</v>
      </c>
    </row>
    <row r="15" spans="1:36" ht="12.75">
      <c r="A15" s="180" t="s">
        <v>308</v>
      </c>
      <c r="B15" s="12">
        <f t="shared" si="0"/>
        <v>36</v>
      </c>
      <c r="C15" s="12">
        <v>13</v>
      </c>
      <c r="D15" s="15">
        <v>9</v>
      </c>
      <c r="E15" s="15"/>
      <c r="F15" s="1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2">
        <v>1</v>
      </c>
      <c r="Y15" s="10"/>
      <c r="Z15" s="10"/>
      <c r="AA15" s="12">
        <v>5</v>
      </c>
      <c r="AB15" s="10"/>
      <c r="AC15" s="12">
        <v>4</v>
      </c>
      <c r="AD15" s="12">
        <v>1</v>
      </c>
      <c r="AE15" s="10"/>
      <c r="AF15" s="10"/>
      <c r="AG15" s="12">
        <v>2</v>
      </c>
      <c r="AH15" s="12">
        <v>1</v>
      </c>
      <c r="AI15" s="10"/>
      <c r="AJ15" s="10"/>
    </row>
    <row r="16" spans="1:36" ht="12.75">
      <c r="A16" s="180" t="s">
        <v>309</v>
      </c>
      <c r="B16" s="12">
        <f t="shared" si="0"/>
        <v>35</v>
      </c>
      <c r="C16" s="12">
        <v>4</v>
      </c>
      <c r="D16" s="15">
        <v>2</v>
      </c>
      <c r="E16" s="15"/>
      <c r="F16" s="15"/>
      <c r="G16" s="12">
        <v>9</v>
      </c>
      <c r="H16" s="12">
        <v>10</v>
      </c>
      <c r="I16" s="10"/>
      <c r="J16" s="10"/>
      <c r="K16" s="10"/>
      <c r="L16" s="10"/>
      <c r="M16" s="10"/>
      <c r="N16" s="12">
        <v>3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">
        <v>2</v>
      </c>
      <c r="AB16" s="10"/>
      <c r="AC16" s="12">
        <v>1</v>
      </c>
      <c r="AD16" s="10"/>
      <c r="AE16" s="10"/>
      <c r="AF16" s="10"/>
      <c r="AG16" s="12">
        <v>2</v>
      </c>
      <c r="AH16" s="12">
        <v>2</v>
      </c>
      <c r="AI16" s="10"/>
      <c r="AJ16" s="10"/>
    </row>
    <row r="17" spans="1:36" ht="12.75">
      <c r="A17" s="180" t="s">
        <v>310</v>
      </c>
      <c r="B17" s="12">
        <f t="shared" si="0"/>
        <v>135</v>
      </c>
      <c r="C17" s="12">
        <v>6</v>
      </c>
      <c r="D17" s="15">
        <v>14</v>
      </c>
      <c r="E17" s="15">
        <v>1</v>
      </c>
      <c r="F17" s="15"/>
      <c r="G17" s="10"/>
      <c r="H17" s="12">
        <v>1</v>
      </c>
      <c r="I17" s="10"/>
      <c r="J17" s="10"/>
      <c r="K17" s="12">
        <v>1</v>
      </c>
      <c r="L17" s="10"/>
      <c r="M17" s="12">
        <v>32</v>
      </c>
      <c r="N17" s="12">
        <v>57</v>
      </c>
      <c r="O17" s="10"/>
      <c r="P17" s="12">
        <v>1</v>
      </c>
      <c r="Q17" s="12">
        <v>10</v>
      </c>
      <c r="R17" s="12">
        <v>1</v>
      </c>
      <c r="S17" s="10"/>
      <c r="T17" s="10"/>
      <c r="U17" s="10"/>
      <c r="V17" s="10"/>
      <c r="W17" s="10"/>
      <c r="X17" s="10"/>
      <c r="Y17" s="10"/>
      <c r="Z17" s="10"/>
      <c r="AA17" s="12">
        <v>2</v>
      </c>
      <c r="AB17" s="10"/>
      <c r="AC17" s="12">
        <v>1</v>
      </c>
      <c r="AD17" s="12">
        <v>1</v>
      </c>
      <c r="AE17" s="10"/>
      <c r="AF17" s="10"/>
      <c r="AG17" s="10"/>
      <c r="AH17" s="12">
        <v>7</v>
      </c>
      <c r="AI17" s="10"/>
      <c r="AJ17" s="10"/>
    </row>
    <row r="18" spans="1:36" ht="12.75">
      <c r="A18" s="180" t="s">
        <v>311</v>
      </c>
      <c r="B18" s="12">
        <f t="shared" si="0"/>
        <v>99</v>
      </c>
      <c r="C18" s="12">
        <v>4</v>
      </c>
      <c r="D18" s="15">
        <v>1</v>
      </c>
      <c r="E18" s="15">
        <v>1</v>
      </c>
      <c r="F18" s="15">
        <v>3</v>
      </c>
      <c r="G18" s="10"/>
      <c r="H18" s="10"/>
      <c r="I18" s="10"/>
      <c r="J18" s="10"/>
      <c r="K18" s="10"/>
      <c r="L18" s="10"/>
      <c r="M18" s="12">
        <v>16</v>
      </c>
      <c r="N18" s="12">
        <v>33</v>
      </c>
      <c r="O18" s="10"/>
      <c r="P18" s="10"/>
      <c r="Q18" s="12">
        <v>4</v>
      </c>
      <c r="R18" s="12">
        <v>17</v>
      </c>
      <c r="S18" s="10"/>
      <c r="T18" s="10"/>
      <c r="U18" s="10"/>
      <c r="V18" s="12">
        <v>3</v>
      </c>
      <c r="W18" s="10"/>
      <c r="X18" s="12">
        <v>1</v>
      </c>
      <c r="Y18" s="10"/>
      <c r="Z18" s="10"/>
      <c r="AA18" s="10"/>
      <c r="AB18" s="12">
        <v>1</v>
      </c>
      <c r="AC18" s="12">
        <v>3</v>
      </c>
      <c r="AD18" s="12">
        <v>4</v>
      </c>
      <c r="AE18" s="10"/>
      <c r="AF18" s="10"/>
      <c r="AG18" s="12">
        <v>2</v>
      </c>
      <c r="AH18" s="12">
        <v>5</v>
      </c>
      <c r="AI18" s="10"/>
      <c r="AJ18" s="12">
        <v>1</v>
      </c>
    </row>
    <row r="19" spans="1:36" ht="12.75">
      <c r="A19" s="180" t="s">
        <v>312</v>
      </c>
      <c r="B19" s="12">
        <f t="shared" si="0"/>
        <v>70</v>
      </c>
      <c r="C19" s="12">
        <v>4</v>
      </c>
      <c r="D19" s="15">
        <v>7</v>
      </c>
      <c r="E19" s="15"/>
      <c r="F19" s="1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2">
        <v>2</v>
      </c>
      <c r="W19" s="10"/>
      <c r="X19" s="10"/>
      <c r="Y19" s="10"/>
      <c r="Z19" s="10"/>
      <c r="AA19" s="12">
        <v>1</v>
      </c>
      <c r="AB19" s="12">
        <v>2</v>
      </c>
      <c r="AC19" s="12">
        <v>5</v>
      </c>
      <c r="AD19" s="12">
        <v>1</v>
      </c>
      <c r="AE19" s="12">
        <v>33</v>
      </c>
      <c r="AF19" s="12">
        <v>13</v>
      </c>
      <c r="AG19" s="10"/>
      <c r="AH19" s="12">
        <v>1</v>
      </c>
      <c r="AI19" s="10"/>
      <c r="AJ19" s="12">
        <v>1</v>
      </c>
    </row>
    <row r="20" spans="1:36" ht="12.75">
      <c r="A20" s="180" t="s">
        <v>313</v>
      </c>
      <c r="B20" s="12">
        <f t="shared" si="0"/>
        <v>246</v>
      </c>
      <c r="C20" s="12">
        <v>5</v>
      </c>
      <c r="D20" s="15">
        <v>13</v>
      </c>
      <c r="E20" s="15"/>
      <c r="F20" s="15"/>
      <c r="G20" s="10"/>
      <c r="H20" s="10"/>
      <c r="I20" s="10"/>
      <c r="J20" s="10"/>
      <c r="K20" s="12">
        <v>79</v>
      </c>
      <c r="L20" s="12">
        <v>102</v>
      </c>
      <c r="M20" s="10"/>
      <c r="N20" s="10"/>
      <c r="O20" s="10"/>
      <c r="P20" s="10"/>
      <c r="Q20" s="10"/>
      <c r="R20" s="10"/>
      <c r="S20" s="10"/>
      <c r="T20" s="10"/>
      <c r="U20" s="12">
        <v>1</v>
      </c>
      <c r="V20" s="10"/>
      <c r="W20" s="12">
        <v>3</v>
      </c>
      <c r="X20" s="12">
        <v>4</v>
      </c>
      <c r="Y20" s="10"/>
      <c r="Z20" s="10"/>
      <c r="AA20" s="12">
        <v>3</v>
      </c>
      <c r="AB20" s="12">
        <v>2</v>
      </c>
      <c r="AC20" s="12">
        <v>9</v>
      </c>
      <c r="AD20" s="12">
        <v>4</v>
      </c>
      <c r="AE20" s="10"/>
      <c r="AF20" s="10"/>
      <c r="AG20" s="12">
        <v>7</v>
      </c>
      <c r="AH20" s="12">
        <v>14</v>
      </c>
      <c r="AI20" s="10"/>
      <c r="AJ20" s="10"/>
    </row>
    <row r="21" spans="1:36" ht="12.75">
      <c r="A21" s="180" t="s">
        <v>314</v>
      </c>
      <c r="B21" s="12">
        <f t="shared" si="0"/>
        <v>243</v>
      </c>
      <c r="C21" s="12">
        <v>11</v>
      </c>
      <c r="D21" s="15">
        <v>9</v>
      </c>
      <c r="E21" s="15">
        <v>1</v>
      </c>
      <c r="F21" s="15"/>
      <c r="G21" s="10"/>
      <c r="H21" s="10"/>
      <c r="I21" s="10"/>
      <c r="J21" s="10"/>
      <c r="K21" s="12">
        <v>4</v>
      </c>
      <c r="L21" s="12">
        <v>1</v>
      </c>
      <c r="M21" s="12">
        <v>1</v>
      </c>
      <c r="N21" s="10"/>
      <c r="O21" s="10"/>
      <c r="P21" s="12">
        <v>1</v>
      </c>
      <c r="Q21" s="10"/>
      <c r="R21" s="10"/>
      <c r="S21" s="12">
        <v>1</v>
      </c>
      <c r="T21" s="10"/>
      <c r="U21" s="10"/>
      <c r="V21" s="10"/>
      <c r="W21" s="12">
        <v>80</v>
      </c>
      <c r="X21" s="12">
        <v>106</v>
      </c>
      <c r="Y21" s="10"/>
      <c r="Z21" s="10"/>
      <c r="AA21" s="12">
        <v>6</v>
      </c>
      <c r="AB21" s="12">
        <v>1</v>
      </c>
      <c r="AC21" s="12">
        <v>7</v>
      </c>
      <c r="AD21" s="12">
        <v>5</v>
      </c>
      <c r="AE21" s="10"/>
      <c r="AF21" s="10"/>
      <c r="AG21" s="12">
        <v>6</v>
      </c>
      <c r="AH21" s="12">
        <v>2</v>
      </c>
      <c r="AI21" s="12">
        <v>1</v>
      </c>
      <c r="AJ21" s="10"/>
    </row>
    <row r="22" spans="1:36" ht="12.75">
      <c r="A22" s="180" t="s">
        <v>323</v>
      </c>
      <c r="B22" s="12">
        <f t="shared" si="0"/>
        <v>1023</v>
      </c>
      <c r="C22" s="12">
        <v>68</v>
      </c>
      <c r="D22" s="12">
        <v>29</v>
      </c>
      <c r="E22" s="12">
        <v>225</v>
      </c>
      <c r="F22" s="12">
        <v>301</v>
      </c>
      <c r="G22" s="12">
        <v>2</v>
      </c>
      <c r="H22" s="10"/>
      <c r="I22" s="10"/>
      <c r="J22" s="10"/>
      <c r="K22" s="12">
        <v>12</v>
      </c>
      <c r="L22" s="12">
        <v>17</v>
      </c>
      <c r="M22" s="12">
        <v>2</v>
      </c>
      <c r="N22" s="10"/>
      <c r="O22" s="10"/>
      <c r="P22" s="12">
        <v>1</v>
      </c>
      <c r="Q22" s="10"/>
      <c r="R22" s="10"/>
      <c r="S22" s="12">
        <v>75</v>
      </c>
      <c r="T22" s="12">
        <v>103</v>
      </c>
      <c r="U22" s="12">
        <v>1</v>
      </c>
      <c r="V22" s="12">
        <v>2</v>
      </c>
      <c r="W22" s="12">
        <v>5</v>
      </c>
      <c r="X22" s="12">
        <v>6</v>
      </c>
      <c r="Y22" s="10"/>
      <c r="Z22" s="12">
        <v>1</v>
      </c>
      <c r="AA22" s="12">
        <v>32</v>
      </c>
      <c r="AB22" s="12">
        <v>40</v>
      </c>
      <c r="AC22" s="12">
        <v>23</v>
      </c>
      <c r="AD22" s="12">
        <v>25</v>
      </c>
      <c r="AE22" s="10"/>
      <c r="AF22" s="10"/>
      <c r="AG22" s="12">
        <v>29</v>
      </c>
      <c r="AH22" s="12">
        <v>22</v>
      </c>
      <c r="AI22" s="12">
        <v>2</v>
      </c>
      <c r="AJ22" s="10"/>
    </row>
    <row r="23" spans="1:36" ht="12.75">
      <c r="A23" s="180" t="s">
        <v>300</v>
      </c>
      <c r="B23" s="12">
        <f t="shared" si="0"/>
        <v>238</v>
      </c>
      <c r="C23" s="12">
        <v>23</v>
      </c>
      <c r="D23" s="15">
        <v>19</v>
      </c>
      <c r="E23" s="15"/>
      <c r="F23" s="15"/>
      <c r="G23" s="15">
        <v>2</v>
      </c>
      <c r="H23" s="15"/>
      <c r="I23" s="10"/>
      <c r="J23" s="10"/>
      <c r="K23" s="10"/>
      <c r="L23" s="10"/>
      <c r="M23" s="10"/>
      <c r="N23" s="12">
        <v>1</v>
      </c>
      <c r="O23" s="10"/>
      <c r="P23" s="10"/>
      <c r="Q23" s="10"/>
      <c r="R23" s="10"/>
      <c r="S23" s="12">
        <v>13</v>
      </c>
      <c r="T23" s="12">
        <v>21</v>
      </c>
      <c r="U23" s="12">
        <v>1</v>
      </c>
      <c r="V23" s="10"/>
      <c r="W23" s="10"/>
      <c r="X23" s="10"/>
      <c r="Y23" s="12">
        <v>44</v>
      </c>
      <c r="Z23" s="12">
        <v>57</v>
      </c>
      <c r="AA23" s="12">
        <v>9</v>
      </c>
      <c r="AB23" s="12">
        <v>7</v>
      </c>
      <c r="AC23" s="12">
        <v>10</v>
      </c>
      <c r="AD23" s="12">
        <v>6</v>
      </c>
      <c r="AE23" s="10"/>
      <c r="AF23" s="10"/>
      <c r="AG23" s="12">
        <v>7</v>
      </c>
      <c r="AH23" s="12">
        <v>16</v>
      </c>
      <c r="AI23" s="12">
        <v>2</v>
      </c>
      <c r="AJ23" s="10"/>
    </row>
    <row r="24" spans="1:36" ht="12.75">
      <c r="A24" s="180" t="s">
        <v>317</v>
      </c>
      <c r="B24" s="12">
        <f t="shared" si="0"/>
        <v>44</v>
      </c>
      <c r="C24" s="12">
        <v>3</v>
      </c>
      <c r="D24" s="12">
        <v>11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2">
        <v>2</v>
      </c>
      <c r="P24" s="12">
        <v>6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2">
        <v>4</v>
      </c>
      <c r="AB24" s="12">
        <v>5</v>
      </c>
      <c r="AC24" s="12">
        <v>6</v>
      </c>
      <c r="AD24" s="12">
        <v>1</v>
      </c>
      <c r="AE24" s="10"/>
      <c r="AF24" s="10"/>
      <c r="AG24" s="12">
        <v>1</v>
      </c>
      <c r="AH24" s="12">
        <v>3</v>
      </c>
      <c r="AI24" s="12">
        <v>1</v>
      </c>
      <c r="AJ24" s="12">
        <v>1</v>
      </c>
    </row>
    <row r="25" spans="1:36" ht="12.75">
      <c r="A25" s="180" t="s">
        <v>324</v>
      </c>
      <c r="B25" s="12">
        <f t="shared" si="0"/>
        <v>109</v>
      </c>
      <c r="C25" s="12">
        <v>28</v>
      </c>
      <c r="D25" s="12">
        <v>17</v>
      </c>
      <c r="E25" s="12">
        <v>1</v>
      </c>
      <c r="F25" s="10"/>
      <c r="G25" s="10"/>
      <c r="H25" s="10"/>
      <c r="I25" s="10"/>
      <c r="J25" s="10"/>
      <c r="K25" s="12">
        <v>1</v>
      </c>
      <c r="L25" s="10"/>
      <c r="M25" s="12">
        <v>1</v>
      </c>
      <c r="N25" s="12">
        <v>8</v>
      </c>
      <c r="O25" s="10"/>
      <c r="P25" s="10"/>
      <c r="Q25" s="12">
        <v>3</v>
      </c>
      <c r="R25" s="12">
        <v>1</v>
      </c>
      <c r="S25" s="12">
        <v>2</v>
      </c>
      <c r="T25" s="10"/>
      <c r="U25" s="10"/>
      <c r="V25" s="10"/>
      <c r="W25" s="10"/>
      <c r="X25" s="10"/>
      <c r="Y25" s="10"/>
      <c r="Z25" s="10"/>
      <c r="AA25" s="12">
        <v>13</v>
      </c>
      <c r="AB25" s="12">
        <v>10</v>
      </c>
      <c r="AC25" s="10"/>
      <c r="AD25" s="12">
        <v>5</v>
      </c>
      <c r="AE25" s="10"/>
      <c r="AF25" s="10"/>
      <c r="AG25" s="12">
        <v>4</v>
      </c>
      <c r="AH25" s="12">
        <v>15</v>
      </c>
      <c r="AI25" s="10"/>
      <c r="AJ25" s="10"/>
    </row>
    <row r="26" spans="1:36" ht="12.75">
      <c r="A26" s="180" t="s">
        <v>289</v>
      </c>
      <c r="B26" s="12">
        <f t="shared" si="0"/>
        <v>142</v>
      </c>
      <c r="C26" s="12">
        <v>13</v>
      </c>
      <c r="D26" s="12">
        <v>17</v>
      </c>
      <c r="E26" s="12">
        <v>1</v>
      </c>
      <c r="F26" s="12">
        <v>1</v>
      </c>
      <c r="G26" s="12">
        <v>26</v>
      </c>
      <c r="H26" s="12">
        <v>14</v>
      </c>
      <c r="I26" s="10"/>
      <c r="J26" s="10"/>
      <c r="K26" s="12">
        <v>1</v>
      </c>
      <c r="L26" s="12">
        <v>3</v>
      </c>
      <c r="M26" s="12">
        <v>14</v>
      </c>
      <c r="N26" s="12">
        <v>10</v>
      </c>
      <c r="O26" s="10"/>
      <c r="P26" s="10"/>
      <c r="Q26" s="10"/>
      <c r="R26" s="10"/>
      <c r="S26" s="12">
        <v>1</v>
      </c>
      <c r="T26" s="10"/>
      <c r="U26" s="10"/>
      <c r="V26" s="12">
        <v>1</v>
      </c>
      <c r="W26" s="10"/>
      <c r="X26" s="10"/>
      <c r="Y26" s="12">
        <v>1</v>
      </c>
      <c r="Z26" s="12">
        <v>9</v>
      </c>
      <c r="AA26" s="12">
        <v>7</v>
      </c>
      <c r="AB26" s="12">
        <v>6</v>
      </c>
      <c r="AC26" s="12">
        <v>2</v>
      </c>
      <c r="AD26" s="12">
        <v>1</v>
      </c>
      <c r="AE26" s="10"/>
      <c r="AF26" s="10"/>
      <c r="AG26" s="12">
        <v>8</v>
      </c>
      <c r="AH26" s="12">
        <v>6</v>
      </c>
      <c r="AI26" s="10"/>
      <c r="AJ26" s="10"/>
    </row>
    <row r="27" spans="1:36" ht="12.75">
      <c r="A27" s="180" t="s">
        <v>318</v>
      </c>
      <c r="B27" s="12">
        <f t="shared" si="0"/>
        <v>4229</v>
      </c>
      <c r="C27" s="12">
        <v>1046</v>
      </c>
      <c r="D27" s="12">
        <v>803</v>
      </c>
      <c r="E27" s="12">
        <v>32</v>
      </c>
      <c r="F27" s="12">
        <v>19</v>
      </c>
      <c r="G27" s="12">
        <v>2</v>
      </c>
      <c r="H27" s="12">
        <v>3</v>
      </c>
      <c r="I27" s="12">
        <v>240</v>
      </c>
      <c r="J27" s="12">
        <v>184</v>
      </c>
      <c r="K27" s="12">
        <v>5</v>
      </c>
      <c r="L27" s="12">
        <v>8</v>
      </c>
      <c r="M27" s="10"/>
      <c r="N27" s="10"/>
      <c r="O27" s="12">
        <v>5</v>
      </c>
      <c r="P27" s="12">
        <v>8</v>
      </c>
      <c r="Q27" s="12">
        <v>5</v>
      </c>
      <c r="R27" s="12">
        <v>1</v>
      </c>
      <c r="S27" s="12">
        <v>7</v>
      </c>
      <c r="T27" s="12">
        <v>11</v>
      </c>
      <c r="U27" s="10"/>
      <c r="V27" s="12">
        <v>13</v>
      </c>
      <c r="W27" s="12">
        <v>28</v>
      </c>
      <c r="X27" s="12">
        <v>18</v>
      </c>
      <c r="Y27" s="10"/>
      <c r="Z27" s="10"/>
      <c r="AA27" s="12">
        <v>433</v>
      </c>
      <c r="AB27" s="12">
        <v>669</v>
      </c>
      <c r="AC27" s="12">
        <v>201</v>
      </c>
      <c r="AD27" s="12">
        <v>201</v>
      </c>
      <c r="AE27" s="10"/>
      <c r="AF27" s="10"/>
      <c r="AG27" s="12">
        <v>89</v>
      </c>
      <c r="AH27" s="12">
        <v>148</v>
      </c>
      <c r="AI27" s="12">
        <v>33</v>
      </c>
      <c r="AJ27" s="12">
        <v>17</v>
      </c>
    </row>
    <row r="28" spans="1:36" ht="12.75">
      <c r="A28" s="180" t="s">
        <v>299</v>
      </c>
      <c r="B28" s="12">
        <f t="shared" si="0"/>
        <v>765</v>
      </c>
      <c r="C28" s="12">
        <v>43</v>
      </c>
      <c r="D28" s="12">
        <v>28</v>
      </c>
      <c r="E28" s="12">
        <v>3</v>
      </c>
      <c r="F28" s="10"/>
      <c r="G28" s="12">
        <v>2</v>
      </c>
      <c r="H28" s="10"/>
      <c r="I28" s="10"/>
      <c r="J28" s="12">
        <v>12</v>
      </c>
      <c r="K28" s="12">
        <v>261</v>
      </c>
      <c r="L28" s="12">
        <v>303</v>
      </c>
      <c r="M28" s="10"/>
      <c r="N28" s="10"/>
      <c r="O28" s="12">
        <v>1</v>
      </c>
      <c r="P28" s="10"/>
      <c r="Q28" s="10"/>
      <c r="R28" s="10"/>
      <c r="S28" s="12">
        <v>2</v>
      </c>
      <c r="T28" s="12">
        <v>1</v>
      </c>
      <c r="U28" s="10"/>
      <c r="V28" s="12">
        <v>1</v>
      </c>
      <c r="W28" s="12">
        <v>31</v>
      </c>
      <c r="X28" s="12">
        <v>25</v>
      </c>
      <c r="Y28" s="10"/>
      <c r="Z28" s="10"/>
      <c r="AA28" s="12">
        <v>10</v>
      </c>
      <c r="AB28" s="12">
        <v>8</v>
      </c>
      <c r="AC28" s="12">
        <v>10</v>
      </c>
      <c r="AD28" s="12">
        <v>7</v>
      </c>
      <c r="AE28" s="10"/>
      <c r="AF28" s="10"/>
      <c r="AG28" s="12">
        <v>7</v>
      </c>
      <c r="AH28" s="12">
        <v>7</v>
      </c>
      <c r="AI28" s="12">
        <v>2</v>
      </c>
      <c r="AJ28" s="12">
        <v>1</v>
      </c>
    </row>
    <row r="29" spans="1:36" ht="12.75">
      <c r="A29" s="180" t="s">
        <v>319</v>
      </c>
      <c r="B29" s="12">
        <f t="shared" si="0"/>
        <v>277</v>
      </c>
      <c r="C29" s="12">
        <v>75</v>
      </c>
      <c r="D29" s="12">
        <v>51</v>
      </c>
      <c r="E29" s="10"/>
      <c r="F29" s="10"/>
      <c r="G29" s="10"/>
      <c r="H29" s="10"/>
      <c r="I29" s="10"/>
      <c r="J29" s="10"/>
      <c r="K29" s="12">
        <v>2</v>
      </c>
      <c r="L29" s="10"/>
      <c r="M29" s="10"/>
      <c r="N29" s="10"/>
      <c r="O29" s="12">
        <v>1</v>
      </c>
      <c r="P29" s="12">
        <v>3</v>
      </c>
      <c r="Q29" s="10"/>
      <c r="R29" s="12">
        <v>1</v>
      </c>
      <c r="S29" s="10"/>
      <c r="T29" s="12">
        <v>1</v>
      </c>
      <c r="U29" s="10"/>
      <c r="V29" s="10"/>
      <c r="W29" s="10"/>
      <c r="X29" s="10"/>
      <c r="Y29" s="10"/>
      <c r="Z29" s="10"/>
      <c r="AA29" s="12">
        <v>14</v>
      </c>
      <c r="AB29" s="12">
        <v>10</v>
      </c>
      <c r="AC29" s="12">
        <v>16</v>
      </c>
      <c r="AD29" s="12">
        <v>6</v>
      </c>
      <c r="AE29" s="10"/>
      <c r="AF29" s="10"/>
      <c r="AG29" s="12">
        <v>20</v>
      </c>
      <c r="AH29" s="12">
        <v>77</v>
      </c>
      <c r="AI29" s="10"/>
      <c r="AJ29" s="10"/>
    </row>
    <row r="30" spans="1:36" ht="12.75">
      <c r="A30" s="180" t="s">
        <v>320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5" ht="12.75">
      <c r="A31" s="187"/>
      <c r="AI31" s="2" t="s">
        <v>825</v>
      </c>
    </row>
    <row r="32" spans="1:33" ht="12.75">
      <c r="A32" s="187"/>
      <c r="AG32" s="1"/>
    </row>
  </sheetData>
  <sheetProtection password="CA55" sheet="1" objects="1" scenarios="1"/>
  <mergeCells count="38">
    <mergeCell ref="AI5:AJ5"/>
    <mergeCell ref="AI6:AJ6"/>
    <mergeCell ref="A1:AJ1"/>
    <mergeCell ref="A2:AJ2"/>
    <mergeCell ref="AA6:AB6"/>
    <mergeCell ref="AC6:AD6"/>
    <mergeCell ref="AE6:AF6"/>
    <mergeCell ref="AG6:AH6"/>
    <mergeCell ref="S6:T6"/>
    <mergeCell ref="U6:V6"/>
    <mergeCell ref="AE5:AF5"/>
    <mergeCell ref="AG5:AH5"/>
    <mergeCell ref="W5:X5"/>
    <mergeCell ref="Y5:Z5"/>
    <mergeCell ref="AA5:AB5"/>
    <mergeCell ref="AC5:AD5"/>
    <mergeCell ref="G6:H6"/>
    <mergeCell ref="I6:J6"/>
    <mergeCell ref="W6:X6"/>
    <mergeCell ref="Y6:Z6"/>
    <mergeCell ref="K6:L6"/>
    <mergeCell ref="M6:N6"/>
    <mergeCell ref="O6:P6"/>
    <mergeCell ref="Q6:R6"/>
    <mergeCell ref="O5:P5"/>
    <mergeCell ref="Q5:R5"/>
    <mergeCell ref="S5:T5"/>
    <mergeCell ref="U5:V5"/>
    <mergeCell ref="G5:H5"/>
    <mergeCell ref="I5:J5"/>
    <mergeCell ref="K5:L5"/>
    <mergeCell ref="M5:N5"/>
    <mergeCell ref="A5:A7"/>
    <mergeCell ref="B5:B7"/>
    <mergeCell ref="C5:D5"/>
    <mergeCell ref="E5:F5"/>
    <mergeCell ref="C6:D6"/>
    <mergeCell ref="E6:F6"/>
  </mergeCells>
  <printOptions horizontalCentered="1"/>
  <pageMargins left="0.75" right="0.75" top="0.3937007874015748" bottom="1" header="0" footer="0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44"/>
  <sheetViews>
    <sheetView showGridLines="0" workbookViewId="0" topLeftCell="A5">
      <selection activeCell="N11" sqref="N11"/>
    </sheetView>
  </sheetViews>
  <sheetFormatPr defaultColWidth="6.625" defaultRowHeight="12.75"/>
  <cols>
    <col min="1" max="1" width="19.625" style="2" customWidth="1"/>
    <col min="2" max="2" width="5.50390625" style="2" bestFit="1" customWidth="1"/>
    <col min="3" max="3" width="4.125" style="2" bestFit="1" customWidth="1"/>
    <col min="4" max="4" width="3.875" style="2" bestFit="1" customWidth="1"/>
    <col min="5" max="5" width="2.125" style="2" bestFit="1" customWidth="1"/>
    <col min="6" max="6" width="5.125" style="2" bestFit="1" customWidth="1"/>
    <col min="7" max="7" width="6.50390625" style="2" bestFit="1" customWidth="1"/>
    <col min="8" max="8" width="7.50390625" style="2" bestFit="1" customWidth="1"/>
    <col min="9" max="9" width="6.50390625" style="2" bestFit="1" customWidth="1"/>
    <col min="10" max="10" width="2.625" style="2" bestFit="1" customWidth="1"/>
    <col min="11" max="11" width="5.125" style="2" bestFit="1" customWidth="1"/>
    <col min="12" max="12" width="2.625" style="2" bestFit="1" customWidth="1"/>
    <col min="13" max="13" width="5.125" style="2" bestFit="1" customWidth="1"/>
    <col min="14" max="14" width="4.00390625" style="2" bestFit="1" customWidth="1"/>
    <col min="15" max="15" width="5.375" style="2" bestFit="1" customWidth="1"/>
    <col min="16" max="16" width="6.75390625" style="2" bestFit="1" customWidth="1"/>
    <col min="17" max="17" width="7.00390625" style="2" customWidth="1"/>
    <col min="18" max="18" width="3.50390625" style="2" bestFit="1" customWidth="1"/>
    <col min="19" max="19" width="5.125" style="2" bestFit="1" customWidth="1"/>
    <col min="20" max="20" width="3.75390625" style="2" bestFit="1" customWidth="1"/>
    <col min="21" max="21" width="7.00390625" style="2" customWidth="1"/>
    <col min="22" max="22" width="5.125" style="2" bestFit="1" customWidth="1"/>
    <col min="23" max="23" width="2.625" style="2" bestFit="1" customWidth="1"/>
    <col min="24" max="24" width="5.125" style="2" bestFit="1" customWidth="1"/>
    <col min="25" max="25" width="3.75390625" style="2" bestFit="1" customWidth="1"/>
    <col min="26" max="26" width="5.25390625" style="2" bestFit="1" customWidth="1"/>
    <col min="27" max="27" width="6.50390625" style="2" bestFit="1" customWidth="1"/>
    <col min="28" max="28" width="6.25390625" style="2" bestFit="1" customWidth="1"/>
    <col min="29" max="29" width="6.875" style="2" bestFit="1" customWidth="1"/>
    <col min="30" max="30" width="3.75390625" style="2" bestFit="1" customWidth="1"/>
    <col min="31" max="31" width="6.125" style="2" bestFit="1" customWidth="1"/>
    <col min="32" max="32" width="7.00390625" style="2" bestFit="1" customWidth="1"/>
    <col min="33" max="33" width="5.875" style="2" bestFit="1" customWidth="1"/>
    <col min="34" max="35" width="5.125" style="2" bestFit="1" customWidth="1"/>
    <col min="36" max="36" width="8.00390625" style="2" bestFit="1" customWidth="1"/>
    <col min="37" max="37" width="3.50390625" style="2" bestFit="1" customWidth="1"/>
    <col min="38" max="38" width="5.125" style="2" bestFit="1" customWidth="1"/>
    <col min="39" max="39" width="3.50390625" style="2" bestFit="1" customWidth="1"/>
    <col min="40" max="40" width="5.125" style="2" bestFit="1" customWidth="1"/>
    <col min="41" max="41" width="3.50390625" style="2" bestFit="1" customWidth="1"/>
    <col min="42" max="42" width="5.125" style="2" bestFit="1" customWidth="1"/>
    <col min="43" max="43" width="3.50390625" style="2" bestFit="1" customWidth="1"/>
    <col min="44" max="44" width="5.50390625" style="2" customWidth="1"/>
    <col min="45" max="45" width="6.375" style="2" customWidth="1"/>
    <col min="46" max="47" width="4.625" style="2" customWidth="1"/>
    <col min="48" max="16384" width="6.625" style="2" customWidth="1"/>
  </cols>
  <sheetData>
    <row r="1" spans="1:44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</row>
    <row r="2" spans="1:44" s="4" customFormat="1" ht="12.75">
      <c r="A2" s="378" t="s">
        <v>325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</row>
    <row r="3" spans="1:44" s="4" customFormat="1" ht="12.75">
      <c r="A3" s="378" t="s">
        <v>231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</row>
    <row r="4" s="4" customFormat="1" ht="12.75">
      <c r="A4" s="3" t="s">
        <v>326</v>
      </c>
    </row>
    <row r="5" spans="1:44" s="4" customFormat="1" ht="12.75">
      <c r="A5" s="365" t="s">
        <v>234</v>
      </c>
      <c r="B5" s="153" t="s">
        <v>115</v>
      </c>
      <c r="C5" s="153" t="s">
        <v>781</v>
      </c>
      <c r="D5" s="325" t="s">
        <v>464</v>
      </c>
      <c r="E5" s="326"/>
      <c r="F5" s="393"/>
      <c r="G5" s="325" t="s">
        <v>76</v>
      </c>
      <c r="H5" s="326"/>
      <c r="I5" s="393"/>
      <c r="J5" s="169"/>
      <c r="K5" s="166"/>
      <c r="L5" s="364" t="s">
        <v>775</v>
      </c>
      <c r="M5" s="357"/>
      <c r="N5" s="326" t="s">
        <v>84</v>
      </c>
      <c r="O5" s="326"/>
      <c r="P5" s="326"/>
      <c r="Q5" s="393"/>
      <c r="R5" s="397" t="s">
        <v>85</v>
      </c>
      <c r="S5" s="398"/>
      <c r="T5" s="325" t="s">
        <v>748</v>
      </c>
      <c r="U5" s="326"/>
      <c r="V5" s="393"/>
      <c r="W5" s="364" t="s">
        <v>776</v>
      </c>
      <c r="X5" s="357"/>
      <c r="Y5" s="394" t="s">
        <v>88</v>
      </c>
      <c r="Z5" s="395"/>
      <c r="AA5" s="395"/>
      <c r="AB5" s="395"/>
      <c r="AC5" s="396"/>
      <c r="AD5" s="394" t="s">
        <v>83</v>
      </c>
      <c r="AE5" s="395"/>
      <c r="AF5" s="395"/>
      <c r="AG5" s="395"/>
      <c r="AH5" s="395"/>
      <c r="AI5" s="396"/>
      <c r="AJ5" s="173" t="s">
        <v>771</v>
      </c>
      <c r="AK5" s="364" t="s">
        <v>749</v>
      </c>
      <c r="AL5" s="357"/>
      <c r="AM5" s="364" t="s">
        <v>777</v>
      </c>
      <c r="AN5" s="357"/>
      <c r="AO5" s="364" t="s">
        <v>778</v>
      </c>
      <c r="AP5" s="357"/>
      <c r="AQ5" s="397" t="s">
        <v>93</v>
      </c>
      <c r="AR5" s="398"/>
    </row>
    <row r="6" spans="1:44" s="4" customFormat="1" ht="12.75">
      <c r="A6" s="358"/>
      <c r="B6" s="154" t="s">
        <v>288</v>
      </c>
      <c r="C6" s="153" t="s">
        <v>779</v>
      </c>
      <c r="D6" s="165" t="s">
        <v>779</v>
      </c>
      <c r="E6" s="403" t="s">
        <v>750</v>
      </c>
      <c r="F6" s="404"/>
      <c r="G6" s="156" t="s">
        <v>235</v>
      </c>
      <c r="H6" s="156" t="s">
        <v>236</v>
      </c>
      <c r="I6" s="156" t="s">
        <v>237</v>
      </c>
      <c r="J6" s="360" t="s">
        <v>774</v>
      </c>
      <c r="K6" s="361"/>
      <c r="L6" s="360"/>
      <c r="M6" s="361"/>
      <c r="N6" s="170" t="s">
        <v>216</v>
      </c>
      <c r="O6" s="156" t="s">
        <v>238</v>
      </c>
      <c r="P6" s="156" t="s">
        <v>238</v>
      </c>
      <c r="Q6" s="155" t="s">
        <v>243</v>
      </c>
      <c r="R6" s="399"/>
      <c r="S6" s="400"/>
      <c r="T6" s="157" t="s">
        <v>216</v>
      </c>
      <c r="U6" s="130" t="s">
        <v>761</v>
      </c>
      <c r="V6" s="156" t="s">
        <v>751</v>
      </c>
      <c r="W6" s="360"/>
      <c r="X6" s="361"/>
      <c r="Y6" s="172" t="s">
        <v>216</v>
      </c>
      <c r="Z6" s="173" t="s">
        <v>239</v>
      </c>
      <c r="AA6" s="173" t="s">
        <v>763</v>
      </c>
      <c r="AB6" s="173" t="s">
        <v>764</v>
      </c>
      <c r="AC6" s="173" t="s">
        <v>240</v>
      </c>
      <c r="AD6" s="157" t="s">
        <v>216</v>
      </c>
      <c r="AE6" s="167" t="s">
        <v>765</v>
      </c>
      <c r="AF6" s="175" t="s">
        <v>767</v>
      </c>
      <c r="AG6" s="167" t="s">
        <v>239</v>
      </c>
      <c r="AH6" s="175" t="s">
        <v>765</v>
      </c>
      <c r="AI6" s="173" t="s">
        <v>239</v>
      </c>
      <c r="AJ6" s="177" t="s">
        <v>772</v>
      </c>
      <c r="AK6" s="360"/>
      <c r="AL6" s="361"/>
      <c r="AM6" s="360"/>
      <c r="AN6" s="361"/>
      <c r="AO6" s="360"/>
      <c r="AP6" s="361"/>
      <c r="AQ6" s="399"/>
      <c r="AR6" s="400"/>
    </row>
    <row r="7" spans="1:44" s="4" customFormat="1" ht="12.75">
      <c r="A7" s="358"/>
      <c r="B7" s="154" t="s">
        <v>752</v>
      </c>
      <c r="C7" s="171" t="s">
        <v>780</v>
      </c>
      <c r="D7" s="165" t="s">
        <v>780</v>
      </c>
      <c r="E7" s="323" t="s">
        <v>753</v>
      </c>
      <c r="F7" s="324"/>
      <c r="G7" s="160" t="s">
        <v>295</v>
      </c>
      <c r="H7" s="160" t="s">
        <v>241</v>
      </c>
      <c r="I7" s="160" t="s">
        <v>242</v>
      </c>
      <c r="J7" s="362"/>
      <c r="K7" s="363"/>
      <c r="L7" s="362"/>
      <c r="M7" s="363"/>
      <c r="N7" s="159" t="s">
        <v>754</v>
      </c>
      <c r="O7" s="160" t="s">
        <v>243</v>
      </c>
      <c r="P7" s="160" t="s">
        <v>240</v>
      </c>
      <c r="Q7" s="158" t="s">
        <v>760</v>
      </c>
      <c r="R7" s="401"/>
      <c r="S7" s="402"/>
      <c r="T7" s="160" t="s">
        <v>754</v>
      </c>
      <c r="U7" s="161" t="s">
        <v>762</v>
      </c>
      <c r="V7" s="160" t="s">
        <v>755</v>
      </c>
      <c r="W7" s="362"/>
      <c r="X7" s="363"/>
      <c r="Y7" s="158" t="s">
        <v>754</v>
      </c>
      <c r="Z7" s="174" t="s">
        <v>244</v>
      </c>
      <c r="AA7" s="174" t="s">
        <v>245</v>
      </c>
      <c r="AB7" s="174" t="s">
        <v>246</v>
      </c>
      <c r="AC7" s="174" t="s">
        <v>247</v>
      </c>
      <c r="AD7" s="160" t="s">
        <v>754</v>
      </c>
      <c r="AE7" s="168" t="s">
        <v>766</v>
      </c>
      <c r="AF7" s="176" t="s">
        <v>768</v>
      </c>
      <c r="AG7" s="168" t="s">
        <v>248</v>
      </c>
      <c r="AH7" s="176" t="s">
        <v>769</v>
      </c>
      <c r="AI7" s="174" t="s">
        <v>770</v>
      </c>
      <c r="AJ7" s="174" t="s">
        <v>773</v>
      </c>
      <c r="AK7" s="362"/>
      <c r="AL7" s="363"/>
      <c r="AM7" s="362"/>
      <c r="AN7" s="363"/>
      <c r="AO7" s="362"/>
      <c r="AP7" s="363"/>
      <c r="AQ7" s="401"/>
      <c r="AR7" s="402"/>
    </row>
    <row r="8" spans="1:44" s="4" customFormat="1" ht="12.75">
      <c r="A8" s="359"/>
      <c r="B8" s="162"/>
      <c r="C8" s="162" t="s">
        <v>757</v>
      </c>
      <c r="D8" s="178" t="s">
        <v>758</v>
      </c>
      <c r="E8" s="163" t="s">
        <v>756</v>
      </c>
      <c r="F8" s="163" t="s">
        <v>759</v>
      </c>
      <c r="G8" s="163" t="s">
        <v>756</v>
      </c>
      <c r="H8" s="163" t="s">
        <v>758</v>
      </c>
      <c r="I8" s="163" t="s">
        <v>756</v>
      </c>
      <c r="J8" s="163" t="s">
        <v>756</v>
      </c>
      <c r="K8" s="163" t="s">
        <v>759</v>
      </c>
      <c r="L8" s="171" t="s">
        <v>756</v>
      </c>
      <c r="M8" s="171" t="s">
        <v>759</v>
      </c>
      <c r="N8" s="163" t="s">
        <v>756</v>
      </c>
      <c r="O8" s="163" t="s">
        <v>759</v>
      </c>
      <c r="P8" s="163" t="s">
        <v>759</v>
      </c>
      <c r="Q8" s="163" t="s">
        <v>759</v>
      </c>
      <c r="R8" s="163" t="s">
        <v>756</v>
      </c>
      <c r="S8" s="163" t="s">
        <v>759</v>
      </c>
      <c r="T8" s="163" t="s">
        <v>756</v>
      </c>
      <c r="U8" s="163" t="s">
        <v>759</v>
      </c>
      <c r="V8" s="163" t="s">
        <v>759</v>
      </c>
      <c r="W8" s="163" t="s">
        <v>756</v>
      </c>
      <c r="X8" s="163" t="s">
        <v>759</v>
      </c>
      <c r="Y8" s="163" t="s">
        <v>756</v>
      </c>
      <c r="Z8" s="171" t="s">
        <v>759</v>
      </c>
      <c r="AA8" s="171" t="s">
        <v>759</v>
      </c>
      <c r="AB8" s="171" t="s">
        <v>759</v>
      </c>
      <c r="AC8" s="171" t="s">
        <v>759</v>
      </c>
      <c r="AD8" s="163" t="s">
        <v>756</v>
      </c>
      <c r="AE8" s="163" t="s">
        <v>759</v>
      </c>
      <c r="AF8" s="163" t="s">
        <v>759</v>
      </c>
      <c r="AG8" s="163" t="s">
        <v>759</v>
      </c>
      <c r="AH8" s="163" t="s">
        <v>759</v>
      </c>
      <c r="AI8" s="163" t="s">
        <v>759</v>
      </c>
      <c r="AJ8" s="164" t="s">
        <v>835</v>
      </c>
      <c r="AK8" s="163" t="s">
        <v>758</v>
      </c>
      <c r="AL8" s="163" t="s">
        <v>759</v>
      </c>
      <c r="AM8" s="163" t="s">
        <v>756</v>
      </c>
      <c r="AN8" s="163" t="s">
        <v>759</v>
      </c>
      <c r="AO8" s="163" t="s">
        <v>756</v>
      </c>
      <c r="AP8" s="163" t="s">
        <v>759</v>
      </c>
      <c r="AQ8" s="163" t="s">
        <v>756</v>
      </c>
      <c r="AR8" s="163" t="s">
        <v>759</v>
      </c>
    </row>
    <row r="9" spans="1:44" s="4" customFormat="1" ht="12.75">
      <c r="A9" s="179" t="s">
        <v>249</v>
      </c>
      <c r="B9" s="8">
        <f>SUM(B10+B11)</f>
        <v>5993</v>
      </c>
      <c r="C9" s="5"/>
      <c r="D9" s="5"/>
      <c r="E9" s="5"/>
      <c r="F9" s="5"/>
      <c r="G9" s="5"/>
      <c r="H9" s="5"/>
      <c r="I9" s="5"/>
      <c r="J9" s="421">
        <f>SUM(J11:K11)</f>
        <v>71</v>
      </c>
      <c r="K9" s="422"/>
      <c r="L9" s="421">
        <f>SUM(L11:M11)</f>
        <v>72</v>
      </c>
      <c r="M9" s="422"/>
      <c r="N9" s="421">
        <f>SUM(N11:Q11)</f>
        <v>2311</v>
      </c>
      <c r="O9" s="423"/>
      <c r="P9" s="423"/>
      <c r="Q9" s="422"/>
      <c r="R9" s="421">
        <f>SUM(R11:S11)</f>
        <v>898</v>
      </c>
      <c r="S9" s="422"/>
      <c r="T9" s="421">
        <f>SUM(T11:V11)</f>
        <v>427</v>
      </c>
      <c r="U9" s="423"/>
      <c r="V9" s="422"/>
      <c r="W9" s="421">
        <f>SUM(W11:X11)</f>
        <v>146</v>
      </c>
      <c r="X9" s="422"/>
      <c r="Y9" s="421">
        <f>SUM(Y11:AC11)</f>
        <v>50</v>
      </c>
      <c r="Z9" s="423"/>
      <c r="AA9" s="423"/>
      <c r="AB9" s="423"/>
      <c r="AC9" s="422"/>
      <c r="AD9" s="421">
        <f>SUM(AD11:AI11)</f>
        <v>355</v>
      </c>
      <c r="AE9" s="423"/>
      <c r="AF9" s="423"/>
      <c r="AG9" s="423"/>
      <c r="AH9" s="423"/>
      <c r="AI9" s="422"/>
      <c r="AJ9" s="6">
        <f>SUM(AJ11)</f>
        <v>51</v>
      </c>
      <c r="AK9" s="421">
        <f>SUM(AK11:AL11)</f>
        <v>575</v>
      </c>
      <c r="AL9" s="422"/>
      <c r="AM9" s="421">
        <f>SUM(AM11:AN11)</f>
        <v>167</v>
      </c>
      <c r="AN9" s="422"/>
      <c r="AO9" s="421">
        <f>SUM(AO11:AP11)</f>
        <v>313</v>
      </c>
      <c r="AP9" s="422"/>
      <c r="AQ9" s="421">
        <f>SUM(AQ11:AR11)</f>
        <v>533</v>
      </c>
      <c r="AR9" s="422"/>
    </row>
    <row r="10" spans="1:44" s="4" customFormat="1" ht="12.75">
      <c r="A10" s="179" t="s">
        <v>250</v>
      </c>
      <c r="B10" s="8">
        <f>SUM(C10:I10)</f>
        <v>24</v>
      </c>
      <c r="C10" s="8">
        <v>0</v>
      </c>
      <c r="D10" s="8">
        <f aca="true" t="shared" si="0" ref="D10:I10">SUM(D12:D44)</f>
        <v>0</v>
      </c>
      <c r="E10" s="8">
        <f t="shared" si="0"/>
        <v>3</v>
      </c>
      <c r="F10" s="8">
        <f t="shared" si="0"/>
        <v>2</v>
      </c>
      <c r="G10" s="8">
        <f t="shared" si="0"/>
        <v>6</v>
      </c>
      <c r="H10" s="8">
        <f t="shared" si="0"/>
        <v>7</v>
      </c>
      <c r="I10" s="8">
        <f t="shared" si="0"/>
        <v>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4" customFormat="1" ht="12.75">
      <c r="A11" s="179" t="s">
        <v>251</v>
      </c>
      <c r="B11" s="8">
        <f>SUM(J11:AR11)</f>
        <v>5969</v>
      </c>
      <c r="C11" s="5"/>
      <c r="D11" s="5"/>
      <c r="E11" s="5"/>
      <c r="F11" s="5"/>
      <c r="G11" s="5"/>
      <c r="H11" s="5"/>
      <c r="I11" s="5"/>
      <c r="J11" s="8">
        <f>SUM(J12:J32)</f>
        <v>25</v>
      </c>
      <c r="K11" s="8">
        <f aca="true" t="shared" si="1" ref="K11:AR11">SUM(K12:K32)</f>
        <v>46</v>
      </c>
      <c r="L11" s="8">
        <f t="shared" si="1"/>
        <v>31</v>
      </c>
      <c r="M11" s="8">
        <f t="shared" si="1"/>
        <v>41</v>
      </c>
      <c r="N11" s="8">
        <f t="shared" si="1"/>
        <v>515</v>
      </c>
      <c r="O11" s="8">
        <f t="shared" si="1"/>
        <v>1191</v>
      </c>
      <c r="P11" s="8">
        <f t="shared" si="1"/>
        <v>268</v>
      </c>
      <c r="Q11" s="8">
        <f t="shared" si="1"/>
        <v>337</v>
      </c>
      <c r="R11" s="8">
        <f t="shared" si="1"/>
        <v>240</v>
      </c>
      <c r="S11" s="8">
        <f t="shared" si="1"/>
        <v>658</v>
      </c>
      <c r="T11" s="8">
        <f t="shared" si="1"/>
        <v>146</v>
      </c>
      <c r="U11" s="8">
        <f t="shared" si="1"/>
        <v>61</v>
      </c>
      <c r="V11" s="8">
        <f t="shared" si="1"/>
        <v>220</v>
      </c>
      <c r="W11" s="8">
        <f t="shared" si="1"/>
        <v>50</v>
      </c>
      <c r="X11" s="8">
        <f t="shared" si="1"/>
        <v>96</v>
      </c>
      <c r="Y11" s="8">
        <f t="shared" si="1"/>
        <v>41</v>
      </c>
      <c r="Z11" s="8">
        <f t="shared" si="1"/>
        <v>9</v>
      </c>
      <c r="AA11" s="8">
        <f t="shared" si="1"/>
        <v>0</v>
      </c>
      <c r="AB11" s="8">
        <f t="shared" si="1"/>
        <v>0</v>
      </c>
      <c r="AC11" s="8">
        <f t="shared" si="1"/>
        <v>0</v>
      </c>
      <c r="AD11" s="8">
        <f t="shared" si="1"/>
        <v>182</v>
      </c>
      <c r="AE11" s="8">
        <f t="shared" si="1"/>
        <v>43</v>
      </c>
      <c r="AF11" s="8">
        <f t="shared" si="1"/>
        <v>9</v>
      </c>
      <c r="AG11" s="8">
        <f t="shared" si="1"/>
        <v>36</v>
      </c>
      <c r="AH11" s="8">
        <f t="shared" si="1"/>
        <v>73</v>
      </c>
      <c r="AI11" s="8">
        <f t="shared" si="1"/>
        <v>12</v>
      </c>
      <c r="AJ11" s="8">
        <f t="shared" si="1"/>
        <v>51</v>
      </c>
      <c r="AK11" s="8">
        <f t="shared" si="1"/>
        <v>176</v>
      </c>
      <c r="AL11" s="8">
        <f t="shared" si="1"/>
        <v>399</v>
      </c>
      <c r="AM11" s="8">
        <f t="shared" si="1"/>
        <v>33</v>
      </c>
      <c r="AN11" s="8">
        <f t="shared" si="1"/>
        <v>134</v>
      </c>
      <c r="AO11" s="8">
        <f t="shared" si="1"/>
        <v>68</v>
      </c>
      <c r="AP11" s="8">
        <f t="shared" si="1"/>
        <v>245</v>
      </c>
      <c r="AQ11" s="8">
        <f t="shared" si="1"/>
        <v>110</v>
      </c>
      <c r="AR11" s="8">
        <f t="shared" si="1"/>
        <v>423</v>
      </c>
    </row>
    <row r="12" spans="1:44" ht="12.75">
      <c r="A12" s="180" t="s">
        <v>303</v>
      </c>
      <c r="B12" s="12">
        <f aca="true" t="shared" si="2" ref="B12:B32">SUM(C12:AS12)</f>
        <v>160</v>
      </c>
      <c r="C12" s="10"/>
      <c r="D12" s="10"/>
      <c r="E12" s="10"/>
      <c r="F12" s="10"/>
      <c r="G12" s="10"/>
      <c r="H12" s="10"/>
      <c r="I12" s="10"/>
      <c r="J12" s="12">
        <v>3</v>
      </c>
      <c r="K12" s="15">
        <v>3</v>
      </c>
      <c r="L12" s="10"/>
      <c r="M12" s="10"/>
      <c r="N12" s="15">
        <v>16</v>
      </c>
      <c r="O12" s="12">
        <v>18</v>
      </c>
      <c r="P12" s="12">
        <v>11</v>
      </c>
      <c r="Q12" s="15">
        <v>10</v>
      </c>
      <c r="R12" s="12">
        <v>13</v>
      </c>
      <c r="S12" s="12">
        <v>25</v>
      </c>
      <c r="T12" s="10"/>
      <c r="U12" s="10"/>
      <c r="V12" s="10"/>
      <c r="W12" s="12">
        <v>3</v>
      </c>
      <c r="X12" s="12">
        <v>3</v>
      </c>
      <c r="Y12" s="12">
        <v>1</v>
      </c>
      <c r="Z12" s="12">
        <v>1</v>
      </c>
      <c r="AA12" s="10"/>
      <c r="AB12" s="10"/>
      <c r="AC12" s="10"/>
      <c r="AD12" s="12">
        <v>4</v>
      </c>
      <c r="AE12" s="12">
        <v>2</v>
      </c>
      <c r="AF12" s="10"/>
      <c r="AG12" s="12">
        <v>1</v>
      </c>
      <c r="AH12" s="12">
        <v>1</v>
      </c>
      <c r="AI12" s="10"/>
      <c r="AJ12" s="10"/>
      <c r="AK12" s="12">
        <v>6</v>
      </c>
      <c r="AL12" s="12">
        <v>11</v>
      </c>
      <c r="AM12" s="12">
        <v>4</v>
      </c>
      <c r="AN12" s="12">
        <v>4</v>
      </c>
      <c r="AO12" s="12">
        <v>1</v>
      </c>
      <c r="AP12" s="12">
        <v>11</v>
      </c>
      <c r="AQ12" s="10"/>
      <c r="AR12" s="12">
        <v>8</v>
      </c>
    </row>
    <row r="13" spans="1:44" ht="12.75">
      <c r="A13" s="180" t="s">
        <v>304</v>
      </c>
      <c r="B13" s="12">
        <f t="shared" si="2"/>
        <v>132</v>
      </c>
      <c r="C13" s="10"/>
      <c r="D13" s="10"/>
      <c r="E13" s="10"/>
      <c r="F13" s="10"/>
      <c r="G13" s="10"/>
      <c r="H13" s="10"/>
      <c r="I13" s="10"/>
      <c r="J13" s="12">
        <v>1</v>
      </c>
      <c r="K13" s="15"/>
      <c r="L13" s="10"/>
      <c r="M13" s="10"/>
      <c r="N13" s="15">
        <v>32</v>
      </c>
      <c r="O13" s="12">
        <v>28</v>
      </c>
      <c r="P13" s="12">
        <v>1</v>
      </c>
      <c r="Q13" s="15"/>
      <c r="R13" s="12">
        <v>3</v>
      </c>
      <c r="S13" s="12">
        <v>14</v>
      </c>
      <c r="T13" s="12">
        <v>5</v>
      </c>
      <c r="U13" s="12">
        <v>1</v>
      </c>
      <c r="V13" s="12">
        <v>6</v>
      </c>
      <c r="W13" s="12">
        <v>1</v>
      </c>
      <c r="X13" s="12">
        <v>3</v>
      </c>
      <c r="Y13" s="10"/>
      <c r="Z13" s="10"/>
      <c r="AA13" s="10"/>
      <c r="AB13" s="10"/>
      <c r="AC13" s="10"/>
      <c r="AD13" s="12">
        <v>4</v>
      </c>
      <c r="AE13" s="12">
        <v>2</v>
      </c>
      <c r="AF13" s="10"/>
      <c r="AG13" s="12">
        <v>1</v>
      </c>
      <c r="AH13" s="10"/>
      <c r="AI13" s="10"/>
      <c r="AJ13" s="10"/>
      <c r="AK13" s="12">
        <v>1</v>
      </c>
      <c r="AL13" s="12">
        <v>4</v>
      </c>
      <c r="AM13" s="10"/>
      <c r="AN13" s="12">
        <v>2</v>
      </c>
      <c r="AO13" s="12">
        <v>3</v>
      </c>
      <c r="AP13" s="12">
        <v>8</v>
      </c>
      <c r="AQ13" s="10"/>
      <c r="AR13" s="12">
        <v>12</v>
      </c>
    </row>
    <row r="14" spans="1:44" ht="12.75">
      <c r="A14" s="180" t="s">
        <v>305</v>
      </c>
      <c r="B14" s="12">
        <f t="shared" si="2"/>
        <v>15</v>
      </c>
      <c r="C14" s="10"/>
      <c r="D14" s="10"/>
      <c r="E14" s="10"/>
      <c r="F14" s="10"/>
      <c r="G14" s="10"/>
      <c r="H14" s="10"/>
      <c r="I14" s="10"/>
      <c r="J14" s="10"/>
      <c r="K14" s="15"/>
      <c r="L14" s="10"/>
      <c r="M14" s="10"/>
      <c r="N14" s="15">
        <v>4</v>
      </c>
      <c r="O14" s="12">
        <v>5</v>
      </c>
      <c r="P14" s="10"/>
      <c r="Q14" s="15"/>
      <c r="R14" s="12">
        <v>2</v>
      </c>
      <c r="S14" s="10"/>
      <c r="T14" s="10"/>
      <c r="U14" s="12">
        <v>1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2">
        <v>1</v>
      </c>
      <c r="AQ14" s="12">
        <v>2</v>
      </c>
      <c r="AR14" s="10"/>
    </row>
    <row r="15" spans="1:44" ht="12.75">
      <c r="A15" s="180" t="s">
        <v>306</v>
      </c>
      <c r="B15" s="12">
        <f t="shared" si="2"/>
        <v>231</v>
      </c>
      <c r="C15" s="10"/>
      <c r="D15" s="10"/>
      <c r="E15" s="10"/>
      <c r="F15" s="10"/>
      <c r="G15" s="10"/>
      <c r="H15" s="10"/>
      <c r="I15" s="10"/>
      <c r="J15" s="10"/>
      <c r="K15" s="15">
        <v>1</v>
      </c>
      <c r="L15" s="10"/>
      <c r="M15" s="12">
        <v>1</v>
      </c>
      <c r="N15" s="15">
        <v>21</v>
      </c>
      <c r="O15" s="12">
        <v>52</v>
      </c>
      <c r="P15" s="12">
        <v>12</v>
      </c>
      <c r="Q15" s="15">
        <v>42</v>
      </c>
      <c r="R15" s="12">
        <v>12</v>
      </c>
      <c r="S15" s="12">
        <v>35</v>
      </c>
      <c r="T15" s="10"/>
      <c r="U15" s="10"/>
      <c r="V15" s="10"/>
      <c r="W15" s="12">
        <v>1</v>
      </c>
      <c r="X15" s="12">
        <v>2</v>
      </c>
      <c r="Y15" s="10"/>
      <c r="Z15" s="10"/>
      <c r="AA15" s="10"/>
      <c r="AB15" s="10"/>
      <c r="AC15" s="10"/>
      <c r="AD15" s="12">
        <v>2</v>
      </c>
      <c r="AE15" s="12">
        <v>2</v>
      </c>
      <c r="AF15" s="10"/>
      <c r="AG15" s="10"/>
      <c r="AH15" s="10"/>
      <c r="AI15" s="10"/>
      <c r="AJ15" s="10"/>
      <c r="AK15" s="12">
        <v>5</v>
      </c>
      <c r="AL15" s="12">
        <v>12</v>
      </c>
      <c r="AM15" s="12">
        <v>4</v>
      </c>
      <c r="AN15" s="12">
        <v>8</v>
      </c>
      <c r="AO15" s="12">
        <v>1</v>
      </c>
      <c r="AP15" s="12">
        <v>9</v>
      </c>
      <c r="AQ15" s="12">
        <v>2</v>
      </c>
      <c r="AR15" s="12">
        <v>7</v>
      </c>
    </row>
    <row r="16" spans="1:44" ht="12.75">
      <c r="A16" s="180" t="s">
        <v>307</v>
      </c>
      <c r="B16" s="12">
        <f t="shared" si="2"/>
        <v>56</v>
      </c>
      <c r="C16" s="10"/>
      <c r="D16" s="10"/>
      <c r="E16" s="10"/>
      <c r="F16" s="10"/>
      <c r="G16" s="10"/>
      <c r="H16" s="10"/>
      <c r="I16" s="10"/>
      <c r="J16" s="10"/>
      <c r="K16" s="15"/>
      <c r="L16" s="10"/>
      <c r="M16" s="10"/>
      <c r="N16" s="15">
        <v>7</v>
      </c>
      <c r="O16" s="12">
        <v>6</v>
      </c>
      <c r="P16" s="12">
        <v>1</v>
      </c>
      <c r="Q16" s="15"/>
      <c r="R16" s="12">
        <v>1</v>
      </c>
      <c r="S16" s="12">
        <v>5</v>
      </c>
      <c r="T16" s="12">
        <v>3</v>
      </c>
      <c r="U16" s="10"/>
      <c r="V16" s="12">
        <v>4</v>
      </c>
      <c r="W16" s="10"/>
      <c r="X16" s="12">
        <v>4</v>
      </c>
      <c r="Y16" s="12">
        <v>9</v>
      </c>
      <c r="Z16" s="10"/>
      <c r="AA16" s="10"/>
      <c r="AB16" s="10"/>
      <c r="AC16" s="10"/>
      <c r="AD16" s="12">
        <v>3</v>
      </c>
      <c r="AE16" s="10"/>
      <c r="AF16" s="10"/>
      <c r="AG16" s="10"/>
      <c r="AH16" s="10"/>
      <c r="AI16" s="10"/>
      <c r="AJ16" s="10"/>
      <c r="AK16" s="12">
        <v>3</v>
      </c>
      <c r="AL16" s="10"/>
      <c r="AM16" s="10"/>
      <c r="AN16" s="10"/>
      <c r="AO16" s="12">
        <v>1</v>
      </c>
      <c r="AP16" s="10"/>
      <c r="AQ16" s="10"/>
      <c r="AR16" s="12">
        <v>9</v>
      </c>
    </row>
    <row r="17" spans="1:44" ht="12.75">
      <c r="A17" s="180" t="s">
        <v>308</v>
      </c>
      <c r="B17" s="12">
        <f t="shared" si="2"/>
        <v>6</v>
      </c>
      <c r="C17" s="10"/>
      <c r="D17" s="10"/>
      <c r="E17" s="10"/>
      <c r="F17" s="10"/>
      <c r="G17" s="10"/>
      <c r="H17" s="10"/>
      <c r="I17" s="10"/>
      <c r="J17" s="10"/>
      <c r="K17" s="15"/>
      <c r="L17" s="10"/>
      <c r="M17" s="10"/>
      <c r="N17" s="15"/>
      <c r="O17" s="10"/>
      <c r="P17" s="10"/>
      <c r="Q17" s="15"/>
      <c r="R17" s="12">
        <v>2</v>
      </c>
      <c r="S17" s="10"/>
      <c r="T17" s="10"/>
      <c r="U17" s="12">
        <v>1</v>
      </c>
      <c r="V17" s="12">
        <v>1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2">
        <v>1</v>
      </c>
      <c r="AM17" s="10"/>
      <c r="AN17" s="10"/>
      <c r="AO17" s="10"/>
      <c r="AP17" s="12">
        <v>1</v>
      </c>
      <c r="AQ17" s="10"/>
      <c r="AR17" s="10"/>
    </row>
    <row r="18" spans="1:44" ht="12.75">
      <c r="A18" s="180" t="s">
        <v>309</v>
      </c>
      <c r="B18" s="12">
        <f t="shared" si="2"/>
        <v>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2">
        <v>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ht="12.75">
      <c r="A19" s="180" t="s">
        <v>310</v>
      </c>
      <c r="B19" s="12">
        <f t="shared" si="2"/>
        <v>123</v>
      </c>
      <c r="C19" s="10"/>
      <c r="D19" s="10"/>
      <c r="E19" s="10"/>
      <c r="F19" s="10"/>
      <c r="G19" s="10"/>
      <c r="H19" s="10"/>
      <c r="I19" s="10"/>
      <c r="J19" s="10"/>
      <c r="K19" s="15"/>
      <c r="L19" s="10"/>
      <c r="M19" s="12">
        <v>2</v>
      </c>
      <c r="N19" s="15">
        <v>14</v>
      </c>
      <c r="O19" s="12">
        <v>22</v>
      </c>
      <c r="P19" s="12">
        <v>7</v>
      </c>
      <c r="Q19" s="15">
        <v>13</v>
      </c>
      <c r="R19" s="12">
        <v>4</v>
      </c>
      <c r="S19" s="12">
        <v>11</v>
      </c>
      <c r="T19" s="10"/>
      <c r="U19" s="10"/>
      <c r="V19" s="10"/>
      <c r="W19" s="12">
        <v>2</v>
      </c>
      <c r="X19" s="12">
        <v>2</v>
      </c>
      <c r="Y19" s="10"/>
      <c r="Z19" s="10"/>
      <c r="AA19" s="10"/>
      <c r="AB19" s="10"/>
      <c r="AC19" s="10"/>
      <c r="AD19" s="12">
        <v>4</v>
      </c>
      <c r="AE19" s="12">
        <v>2</v>
      </c>
      <c r="AF19" s="10"/>
      <c r="AG19" s="12">
        <v>1</v>
      </c>
      <c r="AH19" s="12">
        <v>4</v>
      </c>
      <c r="AI19" s="12">
        <v>1</v>
      </c>
      <c r="AJ19" s="10"/>
      <c r="AK19" s="12">
        <v>3</v>
      </c>
      <c r="AL19" s="12">
        <v>7</v>
      </c>
      <c r="AM19" s="10"/>
      <c r="AN19" s="12">
        <v>3</v>
      </c>
      <c r="AO19" s="10"/>
      <c r="AP19" s="12">
        <v>6</v>
      </c>
      <c r="AQ19" s="12">
        <v>3</v>
      </c>
      <c r="AR19" s="12">
        <v>12</v>
      </c>
    </row>
    <row r="20" spans="1:44" ht="12.75">
      <c r="A20" s="180" t="s">
        <v>311</v>
      </c>
      <c r="B20" s="12">
        <f t="shared" si="2"/>
        <v>43</v>
      </c>
      <c r="C20" s="10"/>
      <c r="D20" s="10"/>
      <c r="E20" s="10"/>
      <c r="F20" s="10"/>
      <c r="G20" s="10"/>
      <c r="H20" s="10"/>
      <c r="I20" s="10"/>
      <c r="J20" s="10"/>
      <c r="K20" s="15"/>
      <c r="L20" s="10"/>
      <c r="M20" s="10"/>
      <c r="N20" s="15"/>
      <c r="O20" s="12">
        <v>1</v>
      </c>
      <c r="P20" s="10"/>
      <c r="Q20" s="15"/>
      <c r="R20" s="10"/>
      <c r="S20" s="10"/>
      <c r="T20" s="12">
        <v>15</v>
      </c>
      <c r="U20" s="12">
        <v>2</v>
      </c>
      <c r="V20" s="12">
        <v>18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2">
        <v>4</v>
      </c>
      <c r="AM20" s="10"/>
      <c r="AN20" s="10"/>
      <c r="AO20" s="10"/>
      <c r="AP20" s="10"/>
      <c r="AQ20" s="10"/>
      <c r="AR20" s="12">
        <v>3</v>
      </c>
    </row>
    <row r="21" spans="1:44" ht="12.75">
      <c r="A21" s="180" t="s">
        <v>312</v>
      </c>
      <c r="B21" s="12">
        <f t="shared" si="2"/>
        <v>3</v>
      </c>
      <c r="C21" s="10"/>
      <c r="D21" s="10"/>
      <c r="E21" s="10"/>
      <c r="F21" s="10"/>
      <c r="G21" s="10"/>
      <c r="H21" s="10"/>
      <c r="I21" s="10"/>
      <c r="J21" s="10"/>
      <c r="K21" s="15"/>
      <c r="L21" s="10"/>
      <c r="M21" s="10"/>
      <c r="N21" s="15"/>
      <c r="O21" s="10"/>
      <c r="P21" s="10"/>
      <c r="Q21" s="15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2">
        <v>3</v>
      </c>
      <c r="AP21" s="10"/>
      <c r="AQ21" s="10"/>
      <c r="AR21" s="10"/>
    </row>
    <row r="22" spans="1:44" ht="12.75">
      <c r="A22" s="180" t="s">
        <v>313</v>
      </c>
      <c r="B22" s="12">
        <f t="shared" si="2"/>
        <v>28</v>
      </c>
      <c r="C22" s="10"/>
      <c r="D22" s="10"/>
      <c r="E22" s="10"/>
      <c r="F22" s="10"/>
      <c r="G22" s="10"/>
      <c r="H22" s="10"/>
      <c r="I22" s="10"/>
      <c r="J22" s="12">
        <v>1</v>
      </c>
      <c r="K22" s="15">
        <v>2</v>
      </c>
      <c r="L22" s="10"/>
      <c r="M22" s="10"/>
      <c r="N22" s="15"/>
      <c r="O22" s="12">
        <v>3</v>
      </c>
      <c r="P22" s="12">
        <v>1</v>
      </c>
      <c r="Q22" s="15"/>
      <c r="R22" s="10"/>
      <c r="S22" s="10"/>
      <c r="T22" s="10"/>
      <c r="U22" s="10"/>
      <c r="V22" s="10"/>
      <c r="W22" s="10"/>
      <c r="X22" s="12">
        <v>3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2">
        <v>2</v>
      </c>
      <c r="AN22" s="12">
        <v>11</v>
      </c>
      <c r="AO22" s="10"/>
      <c r="AP22" s="12">
        <v>3</v>
      </c>
      <c r="AQ22" s="10"/>
      <c r="AR22" s="12">
        <v>2</v>
      </c>
    </row>
    <row r="23" spans="1:44" ht="12.75">
      <c r="A23" s="180" t="s">
        <v>314</v>
      </c>
      <c r="B23" s="12">
        <f t="shared" si="2"/>
        <v>69</v>
      </c>
      <c r="C23" s="10"/>
      <c r="D23" s="10"/>
      <c r="E23" s="10"/>
      <c r="F23" s="10"/>
      <c r="G23" s="10"/>
      <c r="H23" s="10"/>
      <c r="I23" s="10"/>
      <c r="J23" s="10"/>
      <c r="K23" s="15">
        <v>1</v>
      </c>
      <c r="L23" s="10"/>
      <c r="M23" s="10"/>
      <c r="N23" s="15">
        <v>7</v>
      </c>
      <c r="O23" s="12">
        <v>13</v>
      </c>
      <c r="P23" s="12">
        <v>3</v>
      </c>
      <c r="Q23" s="15">
        <v>3</v>
      </c>
      <c r="R23" s="12">
        <v>2</v>
      </c>
      <c r="S23" s="12">
        <v>11</v>
      </c>
      <c r="T23" s="12">
        <v>1</v>
      </c>
      <c r="U23" s="12">
        <v>3</v>
      </c>
      <c r="V23" s="12">
        <v>4</v>
      </c>
      <c r="W23" s="12">
        <v>1</v>
      </c>
      <c r="X23" s="10"/>
      <c r="Y23" s="10"/>
      <c r="Z23" s="10"/>
      <c r="AA23" s="10"/>
      <c r="AB23" s="10"/>
      <c r="AC23" s="10"/>
      <c r="AD23" s="12">
        <v>2</v>
      </c>
      <c r="AE23" s="10"/>
      <c r="AF23" s="10"/>
      <c r="AG23" s="10"/>
      <c r="AH23" s="10"/>
      <c r="AI23" s="12">
        <v>1</v>
      </c>
      <c r="AJ23" s="10"/>
      <c r="AK23" s="12">
        <v>1</v>
      </c>
      <c r="AL23" s="12">
        <v>7</v>
      </c>
      <c r="AM23" s="10"/>
      <c r="AN23" s="12">
        <v>1</v>
      </c>
      <c r="AO23" s="12">
        <v>1</v>
      </c>
      <c r="AP23" s="12">
        <v>2</v>
      </c>
      <c r="AQ23" s="10"/>
      <c r="AR23" s="12">
        <v>5</v>
      </c>
    </row>
    <row r="24" spans="1:44" ht="12.75">
      <c r="A24" s="180" t="s">
        <v>315</v>
      </c>
      <c r="B24" s="12">
        <f t="shared" si="2"/>
        <v>326</v>
      </c>
      <c r="C24" s="10"/>
      <c r="D24" s="10"/>
      <c r="E24" s="10"/>
      <c r="F24" s="10"/>
      <c r="G24" s="10"/>
      <c r="H24" s="10"/>
      <c r="I24" s="10"/>
      <c r="J24" s="10"/>
      <c r="K24" s="15">
        <v>3</v>
      </c>
      <c r="L24" s="10"/>
      <c r="M24" s="12">
        <v>1</v>
      </c>
      <c r="N24" s="15">
        <v>27</v>
      </c>
      <c r="O24" s="12">
        <v>44</v>
      </c>
      <c r="P24" s="12">
        <v>14</v>
      </c>
      <c r="Q24" s="15">
        <v>18</v>
      </c>
      <c r="R24" s="12">
        <v>16</v>
      </c>
      <c r="S24" s="12">
        <v>65</v>
      </c>
      <c r="T24" s="10"/>
      <c r="U24" s="10"/>
      <c r="V24" s="12">
        <v>7</v>
      </c>
      <c r="W24" s="12">
        <v>1</v>
      </c>
      <c r="X24" s="12">
        <v>9</v>
      </c>
      <c r="Y24" s="12">
        <v>7</v>
      </c>
      <c r="Z24" s="12">
        <v>1</v>
      </c>
      <c r="AA24" s="10"/>
      <c r="AB24" s="10"/>
      <c r="AC24" s="10"/>
      <c r="AD24" s="12">
        <v>10</v>
      </c>
      <c r="AE24" s="12">
        <v>2</v>
      </c>
      <c r="AF24" s="10"/>
      <c r="AG24" s="12">
        <v>1</v>
      </c>
      <c r="AH24" s="10"/>
      <c r="AI24" s="12">
        <v>3</v>
      </c>
      <c r="AJ24" s="10"/>
      <c r="AK24" s="12">
        <v>2</v>
      </c>
      <c r="AL24" s="12">
        <v>32</v>
      </c>
      <c r="AM24" s="12">
        <v>2</v>
      </c>
      <c r="AN24" s="12">
        <v>6</v>
      </c>
      <c r="AO24" s="12">
        <v>4</v>
      </c>
      <c r="AP24" s="12">
        <v>19</v>
      </c>
      <c r="AQ24" s="12">
        <v>10</v>
      </c>
      <c r="AR24" s="12">
        <v>22</v>
      </c>
    </row>
    <row r="25" spans="1:44" ht="12.75">
      <c r="A25" s="180" t="s">
        <v>300</v>
      </c>
      <c r="B25" s="12">
        <f t="shared" si="2"/>
        <v>107</v>
      </c>
      <c r="C25" s="10"/>
      <c r="D25" s="10"/>
      <c r="E25" s="10"/>
      <c r="F25" s="10"/>
      <c r="G25" s="10"/>
      <c r="H25" s="10"/>
      <c r="I25" s="10"/>
      <c r="J25" s="12">
        <v>1</v>
      </c>
      <c r="K25" s="15">
        <v>2</v>
      </c>
      <c r="L25" s="10"/>
      <c r="M25" s="10"/>
      <c r="N25" s="15">
        <v>6</v>
      </c>
      <c r="O25" s="12">
        <v>11</v>
      </c>
      <c r="P25" s="12">
        <v>1</v>
      </c>
      <c r="Q25" s="15">
        <v>2</v>
      </c>
      <c r="R25" s="12">
        <v>5</v>
      </c>
      <c r="S25" s="12">
        <v>15</v>
      </c>
      <c r="T25" s="12">
        <v>4</v>
      </c>
      <c r="U25" s="12">
        <v>3</v>
      </c>
      <c r="V25" s="12">
        <v>3</v>
      </c>
      <c r="W25" s="12">
        <v>1</v>
      </c>
      <c r="X25" s="10"/>
      <c r="Y25" s="12">
        <v>21</v>
      </c>
      <c r="Z25" s="12">
        <v>2</v>
      </c>
      <c r="AA25" s="10"/>
      <c r="AB25" s="10"/>
      <c r="AC25" s="10"/>
      <c r="AD25" s="10"/>
      <c r="AE25" s="12">
        <v>3</v>
      </c>
      <c r="AF25" s="10"/>
      <c r="AG25" s="10"/>
      <c r="AH25" s="10"/>
      <c r="AI25" s="12">
        <v>2</v>
      </c>
      <c r="AJ25" s="10"/>
      <c r="AK25" s="12">
        <v>3</v>
      </c>
      <c r="AL25" s="12">
        <v>5</v>
      </c>
      <c r="AM25" s="10"/>
      <c r="AN25" s="12">
        <v>8</v>
      </c>
      <c r="AO25" s="12">
        <v>1</v>
      </c>
      <c r="AP25" s="12">
        <v>2</v>
      </c>
      <c r="AQ25" s="12">
        <v>3</v>
      </c>
      <c r="AR25" s="12">
        <v>3</v>
      </c>
    </row>
    <row r="26" spans="1:44" ht="12.75">
      <c r="A26" s="180" t="s">
        <v>316</v>
      </c>
      <c r="B26" s="12">
        <f t="shared" si="2"/>
        <v>44</v>
      </c>
      <c r="C26" s="10"/>
      <c r="D26" s="10"/>
      <c r="E26" s="10"/>
      <c r="F26" s="10"/>
      <c r="G26" s="10"/>
      <c r="H26" s="10"/>
      <c r="I26" s="10"/>
      <c r="J26" s="12">
        <v>1</v>
      </c>
      <c r="K26" s="10"/>
      <c r="L26" s="10"/>
      <c r="M26" s="10"/>
      <c r="N26" s="12">
        <v>5</v>
      </c>
      <c r="O26" s="12">
        <v>9</v>
      </c>
      <c r="P26" s="12">
        <v>2</v>
      </c>
      <c r="Q26" s="12">
        <v>3</v>
      </c>
      <c r="R26" s="10"/>
      <c r="S26" s="12">
        <v>1</v>
      </c>
      <c r="T26" s="12">
        <v>6</v>
      </c>
      <c r="U26" s="12">
        <v>2</v>
      </c>
      <c r="V26" s="12">
        <v>7</v>
      </c>
      <c r="W26" s="10"/>
      <c r="X26" s="12">
        <v>1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2">
        <v>3</v>
      </c>
      <c r="AM26" s="10"/>
      <c r="AN26" s="12">
        <v>1</v>
      </c>
      <c r="AO26" s="10"/>
      <c r="AP26" s="10"/>
      <c r="AQ26" s="12">
        <v>2</v>
      </c>
      <c r="AR26" s="12">
        <v>1</v>
      </c>
    </row>
    <row r="27" spans="1:44" ht="12.75">
      <c r="A27" s="180" t="s">
        <v>317</v>
      </c>
      <c r="B27" s="12">
        <f t="shared" si="2"/>
        <v>66</v>
      </c>
      <c r="C27" s="10"/>
      <c r="D27" s="10"/>
      <c r="E27" s="10"/>
      <c r="F27" s="10"/>
      <c r="G27" s="10"/>
      <c r="H27" s="10"/>
      <c r="I27" s="10"/>
      <c r="J27" s="12">
        <v>3</v>
      </c>
      <c r="K27" s="15">
        <v>9</v>
      </c>
      <c r="L27" s="10"/>
      <c r="M27" s="10"/>
      <c r="N27" s="15">
        <v>4</v>
      </c>
      <c r="O27" s="12">
        <v>2</v>
      </c>
      <c r="P27" s="10"/>
      <c r="Q27" s="15"/>
      <c r="R27" s="15">
        <v>1</v>
      </c>
      <c r="S27" s="15">
        <v>5</v>
      </c>
      <c r="T27" s="10"/>
      <c r="U27" s="10"/>
      <c r="V27" s="10"/>
      <c r="W27" s="12">
        <v>3</v>
      </c>
      <c r="X27" s="12">
        <v>3</v>
      </c>
      <c r="Y27" s="10"/>
      <c r="Z27" s="10"/>
      <c r="AA27" s="10"/>
      <c r="AB27" s="10"/>
      <c r="AC27" s="10"/>
      <c r="AD27" s="12">
        <v>3</v>
      </c>
      <c r="AE27" s="10"/>
      <c r="AF27" s="10"/>
      <c r="AG27" s="10"/>
      <c r="AH27" s="10"/>
      <c r="AI27" s="10"/>
      <c r="AJ27" s="10"/>
      <c r="AK27" s="12">
        <v>2</v>
      </c>
      <c r="AL27" s="12">
        <v>2</v>
      </c>
      <c r="AM27" s="12">
        <v>7</v>
      </c>
      <c r="AN27" s="12">
        <v>18</v>
      </c>
      <c r="AO27" s="10"/>
      <c r="AP27" s="12">
        <v>2</v>
      </c>
      <c r="AQ27" s="12">
        <v>1</v>
      </c>
      <c r="AR27" s="12">
        <v>1</v>
      </c>
    </row>
    <row r="28" spans="1:44" ht="12.75">
      <c r="A28" s="180" t="s">
        <v>289</v>
      </c>
      <c r="B28" s="12">
        <f t="shared" si="2"/>
        <v>153</v>
      </c>
      <c r="C28" s="10"/>
      <c r="D28" s="10"/>
      <c r="E28" s="10"/>
      <c r="F28" s="10"/>
      <c r="G28" s="10"/>
      <c r="H28" s="10"/>
      <c r="I28" s="10"/>
      <c r="J28" s="10"/>
      <c r="K28" s="12">
        <v>3</v>
      </c>
      <c r="L28" s="10"/>
      <c r="M28" s="10"/>
      <c r="N28" s="15">
        <v>16</v>
      </c>
      <c r="O28" s="12">
        <v>23</v>
      </c>
      <c r="P28" s="12">
        <v>6</v>
      </c>
      <c r="Q28" s="15">
        <v>12</v>
      </c>
      <c r="R28" s="12">
        <v>11</v>
      </c>
      <c r="S28" s="12">
        <v>21</v>
      </c>
      <c r="T28" s="12">
        <v>2</v>
      </c>
      <c r="U28" s="10"/>
      <c r="V28" s="10"/>
      <c r="W28" s="12">
        <v>6</v>
      </c>
      <c r="X28" s="12">
        <v>11</v>
      </c>
      <c r="Y28" s="10"/>
      <c r="Z28" s="10"/>
      <c r="AA28" s="10"/>
      <c r="AB28" s="10"/>
      <c r="AC28" s="10"/>
      <c r="AD28" s="12">
        <v>12</v>
      </c>
      <c r="AE28" s="12">
        <v>1</v>
      </c>
      <c r="AF28" s="10"/>
      <c r="AG28" s="12">
        <v>3</v>
      </c>
      <c r="AH28" s="12">
        <v>2</v>
      </c>
      <c r="AI28" s="10"/>
      <c r="AJ28" s="10"/>
      <c r="AK28" s="12">
        <v>4</v>
      </c>
      <c r="AL28" s="12">
        <v>4</v>
      </c>
      <c r="AM28" s="12">
        <v>2</v>
      </c>
      <c r="AN28" s="12">
        <v>5</v>
      </c>
      <c r="AO28" s="10"/>
      <c r="AP28" s="12">
        <v>3</v>
      </c>
      <c r="AQ28" s="12">
        <v>1</v>
      </c>
      <c r="AR28" s="12">
        <v>5</v>
      </c>
    </row>
    <row r="29" spans="1:44" ht="12.75">
      <c r="A29" s="180" t="s">
        <v>318</v>
      </c>
      <c r="B29" s="12">
        <f t="shared" si="2"/>
        <v>3924</v>
      </c>
      <c r="C29" s="10"/>
      <c r="D29" s="10"/>
      <c r="E29" s="10"/>
      <c r="F29" s="10"/>
      <c r="G29" s="12">
        <v>6</v>
      </c>
      <c r="H29" s="12">
        <v>7</v>
      </c>
      <c r="I29" s="12">
        <v>6</v>
      </c>
      <c r="J29" s="12">
        <v>13</v>
      </c>
      <c r="K29" s="15">
        <v>16</v>
      </c>
      <c r="L29" s="12">
        <v>31</v>
      </c>
      <c r="M29" s="12">
        <v>36</v>
      </c>
      <c r="N29" s="15">
        <v>344</v>
      </c>
      <c r="O29" s="12">
        <v>930</v>
      </c>
      <c r="P29" s="12">
        <v>209</v>
      </c>
      <c r="Q29" s="15">
        <v>221</v>
      </c>
      <c r="R29" s="12">
        <v>154</v>
      </c>
      <c r="S29" s="12">
        <v>427</v>
      </c>
      <c r="T29" s="12">
        <v>5</v>
      </c>
      <c r="U29" s="12">
        <v>1</v>
      </c>
      <c r="V29" s="12">
        <v>9</v>
      </c>
      <c r="W29" s="12">
        <v>29</v>
      </c>
      <c r="X29" s="12">
        <v>50</v>
      </c>
      <c r="Y29" s="12">
        <v>2</v>
      </c>
      <c r="Z29" s="12">
        <v>4</v>
      </c>
      <c r="AA29" s="10"/>
      <c r="AB29" s="10"/>
      <c r="AC29" s="10"/>
      <c r="AD29" s="12">
        <v>132</v>
      </c>
      <c r="AE29" s="12">
        <v>25</v>
      </c>
      <c r="AF29" s="12">
        <v>9</v>
      </c>
      <c r="AG29" s="12">
        <v>28</v>
      </c>
      <c r="AH29" s="12">
        <v>63</v>
      </c>
      <c r="AI29" s="12">
        <v>5</v>
      </c>
      <c r="AJ29" s="12">
        <v>51</v>
      </c>
      <c r="AK29" s="12">
        <v>140</v>
      </c>
      <c r="AL29" s="12">
        <v>289</v>
      </c>
      <c r="AM29" s="12">
        <v>10</v>
      </c>
      <c r="AN29" s="12">
        <v>53</v>
      </c>
      <c r="AO29" s="12">
        <v>50</v>
      </c>
      <c r="AP29" s="12">
        <v>172</v>
      </c>
      <c r="AQ29" s="12">
        <v>83</v>
      </c>
      <c r="AR29" s="12">
        <v>314</v>
      </c>
    </row>
    <row r="30" spans="1:44" ht="12.75">
      <c r="A30" s="180" t="s">
        <v>299</v>
      </c>
      <c r="B30" s="12">
        <f t="shared" si="2"/>
        <v>456</v>
      </c>
      <c r="C30" s="10"/>
      <c r="D30" s="10"/>
      <c r="E30" s="10"/>
      <c r="F30" s="10"/>
      <c r="G30" s="10"/>
      <c r="H30" s="10"/>
      <c r="I30" s="10"/>
      <c r="J30" s="12">
        <v>2</v>
      </c>
      <c r="K30" s="15">
        <v>2</v>
      </c>
      <c r="L30" s="10"/>
      <c r="M30" s="12">
        <v>1</v>
      </c>
      <c r="N30" s="15">
        <v>9</v>
      </c>
      <c r="O30" s="12">
        <v>21</v>
      </c>
      <c r="P30" s="10"/>
      <c r="Q30" s="15">
        <v>8</v>
      </c>
      <c r="R30" s="12">
        <v>13</v>
      </c>
      <c r="S30" s="12">
        <v>19</v>
      </c>
      <c r="T30" s="12">
        <v>100</v>
      </c>
      <c r="U30" s="12">
        <v>47</v>
      </c>
      <c r="V30" s="12">
        <v>153</v>
      </c>
      <c r="W30" s="12">
        <v>2</v>
      </c>
      <c r="X30" s="12">
        <v>5</v>
      </c>
      <c r="Y30" s="12">
        <v>1</v>
      </c>
      <c r="Z30" s="12">
        <v>1</v>
      </c>
      <c r="AA30" s="10"/>
      <c r="AB30" s="10"/>
      <c r="AC30" s="10"/>
      <c r="AD30" s="12">
        <v>6</v>
      </c>
      <c r="AE30" s="12">
        <v>4</v>
      </c>
      <c r="AF30" s="10"/>
      <c r="AG30" s="12">
        <v>1</v>
      </c>
      <c r="AH30" s="12">
        <v>3</v>
      </c>
      <c r="AI30" s="10"/>
      <c r="AJ30" s="10"/>
      <c r="AK30" s="12">
        <v>5</v>
      </c>
      <c r="AL30" s="12">
        <v>18</v>
      </c>
      <c r="AM30" s="10"/>
      <c r="AN30" s="12">
        <v>5</v>
      </c>
      <c r="AO30" s="12">
        <v>3</v>
      </c>
      <c r="AP30" s="12">
        <v>6</v>
      </c>
      <c r="AQ30" s="12">
        <v>3</v>
      </c>
      <c r="AR30" s="12">
        <v>18</v>
      </c>
    </row>
    <row r="31" spans="1:44" ht="12.75">
      <c r="A31" s="180" t="s">
        <v>319</v>
      </c>
      <c r="B31" s="12">
        <f t="shared" si="2"/>
        <v>50</v>
      </c>
      <c r="C31" s="10"/>
      <c r="D31" s="10"/>
      <c r="E31" s="12">
        <v>3</v>
      </c>
      <c r="F31" s="12">
        <v>2</v>
      </c>
      <c r="G31" s="10"/>
      <c r="H31" s="10"/>
      <c r="I31" s="10"/>
      <c r="J31" s="10"/>
      <c r="K31" s="15">
        <v>4</v>
      </c>
      <c r="L31" s="10"/>
      <c r="M31" s="10"/>
      <c r="N31" s="15">
        <v>3</v>
      </c>
      <c r="O31" s="12">
        <v>3</v>
      </c>
      <c r="P31" s="10"/>
      <c r="Q31" s="15">
        <v>5</v>
      </c>
      <c r="R31" s="10"/>
      <c r="S31" s="12">
        <v>4</v>
      </c>
      <c r="T31" s="12">
        <v>5</v>
      </c>
      <c r="U31" s="10"/>
      <c r="V31" s="12">
        <v>8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2">
        <v>1</v>
      </c>
      <c r="AL31" s="10"/>
      <c r="AM31" s="12">
        <v>2</v>
      </c>
      <c r="AN31" s="12">
        <v>9</v>
      </c>
      <c r="AO31" s="10"/>
      <c r="AP31" s="10"/>
      <c r="AQ31" s="10"/>
      <c r="AR31" s="12">
        <v>1</v>
      </c>
    </row>
    <row r="32" spans="1:44" ht="12.75">
      <c r="A32" s="180" t="s">
        <v>320</v>
      </c>
      <c r="B32" s="12">
        <f t="shared" si="2"/>
        <v>0</v>
      </c>
      <c r="C32" s="10"/>
      <c r="D32" s="10"/>
      <c r="E32" s="10"/>
      <c r="F32" s="10"/>
      <c r="G32" s="10"/>
      <c r="H32" s="10"/>
      <c r="I32" s="10"/>
      <c r="J32" s="10"/>
      <c r="K32" s="15"/>
      <c r="L32" s="10"/>
      <c r="M32" s="10"/>
      <c r="N32" s="15"/>
      <c r="O32" s="10"/>
      <c r="P32" s="10"/>
      <c r="Q32" s="15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3" ht="12.75">
      <c r="A33" s="122" t="s">
        <v>296</v>
      </c>
      <c r="K33" s="16"/>
      <c r="N33" s="16"/>
      <c r="Q33" s="16"/>
      <c r="AP33" s="2" t="s">
        <v>329</v>
      </c>
      <c r="AQ33" s="2" t="s">
        <v>825</v>
      </c>
    </row>
    <row r="34" spans="11:44" ht="12.75">
      <c r="K34" s="16"/>
      <c r="N34" s="16"/>
      <c r="Q34" s="16"/>
      <c r="AR34" s="1"/>
    </row>
    <row r="35" spans="11:17" ht="12.75">
      <c r="K35" s="16"/>
      <c r="N35" s="16"/>
      <c r="Q35" s="16"/>
    </row>
    <row r="36" spans="11:17" ht="12.75">
      <c r="K36" s="16"/>
      <c r="N36" s="16"/>
      <c r="Q36" s="16"/>
    </row>
    <row r="37" spans="11:17" ht="12.75">
      <c r="K37" s="16"/>
      <c r="N37" s="16"/>
      <c r="Q37" s="16"/>
    </row>
    <row r="38" spans="11:43" ht="12.75">
      <c r="K38" s="16"/>
      <c r="N38" s="16"/>
      <c r="Q38" s="16"/>
      <c r="AQ38" s="213"/>
    </row>
    <row r="39" spans="11:17" ht="12.75">
      <c r="K39" s="16"/>
      <c r="N39" s="16"/>
      <c r="Q39" s="16"/>
    </row>
    <row r="40" spans="11:17" ht="12.75">
      <c r="K40" s="16"/>
      <c r="N40" s="16"/>
      <c r="Q40" s="16"/>
    </row>
    <row r="41" spans="11:17" ht="12.75">
      <c r="K41" s="16"/>
      <c r="N41" s="16"/>
      <c r="Q41" s="16"/>
    </row>
    <row r="42" spans="11:17" ht="12.75">
      <c r="K42" s="16"/>
      <c r="N42" s="16"/>
      <c r="Q42" s="16"/>
    </row>
    <row r="43" spans="11:17" ht="12.75">
      <c r="K43" s="16"/>
      <c r="N43" s="16"/>
      <c r="Q43" s="16"/>
    </row>
    <row r="44" spans="14:17" ht="12.75">
      <c r="N44" s="16"/>
      <c r="Q44" s="17"/>
    </row>
  </sheetData>
  <sheetProtection password="CA55" sheet="1" objects="1" scenarios="1"/>
  <mergeCells count="32">
    <mergeCell ref="A1:AR1"/>
    <mergeCell ref="A2:AR2"/>
    <mergeCell ref="A3:AR3"/>
    <mergeCell ref="AO5:AP7"/>
    <mergeCell ref="AQ5:AR7"/>
    <mergeCell ref="E6:F6"/>
    <mergeCell ref="J6:K7"/>
    <mergeCell ref="E7:F7"/>
    <mergeCell ref="Y5:AC5"/>
    <mergeCell ref="AD5:AI5"/>
    <mergeCell ref="AK5:AL7"/>
    <mergeCell ref="AM5:AN7"/>
    <mergeCell ref="N5:Q5"/>
    <mergeCell ref="R5:S7"/>
    <mergeCell ref="T5:V5"/>
    <mergeCell ref="W5:X7"/>
    <mergeCell ref="A5:A8"/>
    <mergeCell ref="D5:F5"/>
    <mergeCell ref="G5:I5"/>
    <mergeCell ref="L5:M7"/>
    <mergeCell ref="J9:K9"/>
    <mergeCell ref="L9:M9"/>
    <mergeCell ref="N9:Q9"/>
    <mergeCell ref="R9:S9"/>
    <mergeCell ref="T9:V9"/>
    <mergeCell ref="W9:X9"/>
    <mergeCell ref="Y9:AC9"/>
    <mergeCell ref="AD9:AI9"/>
    <mergeCell ref="AK9:AL9"/>
    <mergeCell ref="AM9:AN9"/>
    <mergeCell ref="AO9:AP9"/>
    <mergeCell ref="AQ9:AR9"/>
  </mergeCells>
  <printOptions horizontalCentered="1"/>
  <pageMargins left="0.75" right="0.75" top="1" bottom="1" header="0" footer="0"/>
  <pageSetup horizontalDpi="600" verticalDpi="600" orientation="landscape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32"/>
  <sheetViews>
    <sheetView showGridLines="0" workbookViewId="0" topLeftCell="A1">
      <selection activeCell="AF3" sqref="AF3"/>
    </sheetView>
  </sheetViews>
  <sheetFormatPr defaultColWidth="6.625" defaultRowHeight="12.75"/>
  <cols>
    <col min="1" max="1" width="26.25390625" style="2" customWidth="1"/>
    <col min="2" max="2" width="5.50390625" style="2" bestFit="1" customWidth="1"/>
    <col min="3" max="3" width="4.375" style="2" bestFit="1" customWidth="1"/>
    <col min="4" max="4" width="5.125" style="2" bestFit="1" customWidth="1"/>
    <col min="5" max="5" width="3.50390625" style="2" bestFit="1" customWidth="1"/>
    <col min="6" max="6" width="5.125" style="2" bestFit="1" customWidth="1"/>
    <col min="7" max="7" width="3.50390625" style="2" bestFit="1" customWidth="1"/>
    <col min="8" max="8" width="5.125" style="2" bestFit="1" customWidth="1"/>
    <col min="9" max="9" width="3.50390625" style="2" bestFit="1" customWidth="1"/>
    <col min="10" max="10" width="5.125" style="2" bestFit="1" customWidth="1"/>
    <col min="11" max="11" width="3.50390625" style="2" bestFit="1" customWidth="1"/>
    <col min="12" max="12" width="5.125" style="2" bestFit="1" customWidth="1"/>
    <col min="13" max="13" width="2.75390625" style="2" bestFit="1" customWidth="1"/>
    <col min="14" max="14" width="5.125" style="2" bestFit="1" customWidth="1"/>
    <col min="15" max="15" width="3.50390625" style="2" bestFit="1" customWidth="1"/>
    <col min="16" max="16" width="5.125" style="2" bestFit="1" customWidth="1"/>
    <col min="17" max="17" width="3.50390625" style="2" bestFit="1" customWidth="1"/>
    <col min="18" max="18" width="5.125" style="2" bestFit="1" customWidth="1"/>
    <col min="19" max="19" width="3.50390625" style="2" bestFit="1" customWidth="1"/>
    <col min="20" max="20" width="5.125" style="2" bestFit="1" customWidth="1"/>
    <col min="21" max="21" width="2.75390625" style="2" bestFit="1" customWidth="1"/>
    <col min="22" max="22" width="5.125" style="2" bestFit="1" customWidth="1"/>
    <col min="23" max="23" width="3.50390625" style="2" bestFit="1" customWidth="1"/>
    <col min="24" max="24" width="5.125" style="2" bestFit="1" customWidth="1"/>
    <col min="25" max="25" width="2.75390625" style="2" bestFit="1" customWidth="1"/>
    <col min="26" max="26" width="5.125" style="2" bestFit="1" customWidth="1"/>
    <col min="27" max="27" width="3.50390625" style="2" bestFit="1" customWidth="1"/>
    <col min="28" max="28" width="5.125" style="2" bestFit="1" customWidth="1"/>
    <col min="29" max="29" width="3.50390625" style="2" bestFit="1" customWidth="1"/>
    <col min="30" max="30" width="5.125" style="2" bestFit="1" customWidth="1"/>
    <col min="31" max="31" width="3.50390625" style="2" customWidth="1"/>
    <col min="32" max="32" width="5.125" style="2" customWidth="1"/>
    <col min="33" max="33" width="3.50390625" style="2" customWidth="1"/>
    <col min="34" max="34" width="5.125" style="2" customWidth="1"/>
    <col min="35" max="35" width="3.50390625" style="2" customWidth="1"/>
    <col min="36" max="36" width="5.125" style="2" customWidth="1"/>
    <col min="37" max="16384" width="6.625" style="2" customWidth="1"/>
  </cols>
  <sheetData>
    <row r="1" spans="1:31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</row>
    <row r="2" spans="1:31" s="4" customFormat="1" ht="12.75">
      <c r="A2" s="378" t="s">
        <v>327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1:31" s="4" customFormat="1" ht="12.75">
      <c r="A3" s="378" t="s">
        <v>821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="4" customFormat="1" ht="12.75">
      <c r="A4" s="3"/>
    </row>
    <row r="5" s="4" customFormat="1" ht="12.75">
      <c r="A5" s="4" t="s">
        <v>328</v>
      </c>
    </row>
    <row r="6" spans="1:36" s="4" customFormat="1" ht="12.75">
      <c r="A6" s="405" t="s">
        <v>234</v>
      </c>
      <c r="B6" s="408" t="s">
        <v>836</v>
      </c>
      <c r="C6" s="411" t="s">
        <v>782</v>
      </c>
      <c r="D6" s="412"/>
      <c r="E6" s="411" t="s">
        <v>783</v>
      </c>
      <c r="F6" s="412"/>
      <c r="G6" s="411" t="s">
        <v>784</v>
      </c>
      <c r="H6" s="412"/>
      <c r="I6" s="411" t="s">
        <v>785</v>
      </c>
      <c r="J6" s="412"/>
      <c r="K6" s="411" t="s">
        <v>786</v>
      </c>
      <c r="L6" s="412"/>
      <c r="M6" s="411" t="s">
        <v>787</v>
      </c>
      <c r="N6" s="413"/>
      <c r="O6" s="411" t="s">
        <v>788</v>
      </c>
      <c r="P6" s="412"/>
      <c r="Q6" s="411" t="s">
        <v>789</v>
      </c>
      <c r="R6" s="412"/>
      <c r="S6" s="411" t="s">
        <v>790</v>
      </c>
      <c r="T6" s="412"/>
      <c r="U6" s="411" t="s">
        <v>791</v>
      </c>
      <c r="V6" s="412"/>
      <c r="W6" s="411" t="s">
        <v>792</v>
      </c>
      <c r="X6" s="412"/>
      <c r="Y6" s="411" t="s">
        <v>793</v>
      </c>
      <c r="Z6" s="412"/>
      <c r="AA6" s="411" t="s">
        <v>794</v>
      </c>
      <c r="AB6" s="412"/>
      <c r="AC6" s="411" t="s">
        <v>795</v>
      </c>
      <c r="AD6" s="412"/>
      <c r="AE6" s="411" t="s">
        <v>796</v>
      </c>
      <c r="AF6" s="412"/>
      <c r="AG6" s="411" t="s">
        <v>814</v>
      </c>
      <c r="AH6" s="412"/>
      <c r="AI6" s="411" t="s">
        <v>110</v>
      </c>
      <c r="AJ6" s="412"/>
    </row>
    <row r="7" spans="1:36" s="4" customFormat="1" ht="12.75">
      <c r="A7" s="406"/>
      <c r="B7" s="409"/>
      <c r="C7" s="414" t="s">
        <v>798</v>
      </c>
      <c r="D7" s="415"/>
      <c r="E7" s="414" t="s">
        <v>799</v>
      </c>
      <c r="F7" s="415"/>
      <c r="G7" s="414" t="s">
        <v>800</v>
      </c>
      <c r="H7" s="415"/>
      <c r="I7" s="414" t="s">
        <v>289</v>
      </c>
      <c r="J7" s="415"/>
      <c r="K7" s="414" t="s">
        <v>810</v>
      </c>
      <c r="L7" s="415"/>
      <c r="M7" s="414" t="s">
        <v>801</v>
      </c>
      <c r="N7" s="416"/>
      <c r="O7" s="417" t="s">
        <v>802</v>
      </c>
      <c r="P7" s="418"/>
      <c r="Q7" s="417" t="s">
        <v>803</v>
      </c>
      <c r="R7" s="418"/>
      <c r="S7" s="414" t="s">
        <v>290</v>
      </c>
      <c r="T7" s="415"/>
      <c r="U7" s="417" t="s">
        <v>804</v>
      </c>
      <c r="V7" s="418"/>
      <c r="W7" s="419" t="s">
        <v>805</v>
      </c>
      <c r="X7" s="420"/>
      <c r="Y7" s="414" t="s">
        <v>806</v>
      </c>
      <c r="Z7" s="415"/>
      <c r="AA7" s="414" t="s">
        <v>798</v>
      </c>
      <c r="AB7" s="415"/>
      <c r="AC7" s="414" t="s">
        <v>807</v>
      </c>
      <c r="AD7" s="415"/>
      <c r="AE7" s="414" t="s">
        <v>815</v>
      </c>
      <c r="AF7" s="415"/>
      <c r="AG7" s="414" t="s">
        <v>798</v>
      </c>
      <c r="AH7" s="415"/>
      <c r="AI7" s="414" t="s">
        <v>798</v>
      </c>
      <c r="AJ7" s="415"/>
    </row>
    <row r="8" spans="1:36" s="4" customFormat="1" ht="12.75">
      <c r="A8" s="407"/>
      <c r="B8" s="410"/>
      <c r="C8" s="188" t="s">
        <v>809</v>
      </c>
      <c r="D8" s="188" t="s">
        <v>759</v>
      </c>
      <c r="E8" s="188" t="s">
        <v>809</v>
      </c>
      <c r="F8" s="188" t="s">
        <v>759</v>
      </c>
      <c r="G8" s="188" t="s">
        <v>809</v>
      </c>
      <c r="H8" s="188" t="s">
        <v>759</v>
      </c>
      <c r="I8" s="188" t="s">
        <v>809</v>
      </c>
      <c r="J8" s="188" t="s">
        <v>759</v>
      </c>
      <c r="K8" s="188" t="s">
        <v>809</v>
      </c>
      <c r="L8" s="188" t="s">
        <v>759</v>
      </c>
      <c r="M8" s="188" t="s">
        <v>809</v>
      </c>
      <c r="N8" s="189" t="s">
        <v>759</v>
      </c>
      <c r="O8" s="188" t="s">
        <v>809</v>
      </c>
      <c r="P8" s="188" t="s">
        <v>759</v>
      </c>
      <c r="Q8" s="188" t="s">
        <v>809</v>
      </c>
      <c r="R8" s="188" t="s">
        <v>759</v>
      </c>
      <c r="S8" s="188" t="s">
        <v>809</v>
      </c>
      <c r="T8" s="188" t="s">
        <v>759</v>
      </c>
      <c r="U8" s="188" t="s">
        <v>809</v>
      </c>
      <c r="V8" s="188" t="s">
        <v>759</v>
      </c>
      <c r="W8" s="188" t="s">
        <v>809</v>
      </c>
      <c r="X8" s="188" t="s">
        <v>759</v>
      </c>
      <c r="Y8" s="188" t="s">
        <v>809</v>
      </c>
      <c r="Z8" s="188" t="s">
        <v>759</v>
      </c>
      <c r="AA8" s="188" t="s">
        <v>809</v>
      </c>
      <c r="AB8" s="188" t="s">
        <v>759</v>
      </c>
      <c r="AC8" s="188" t="s">
        <v>809</v>
      </c>
      <c r="AD8" s="188" t="s">
        <v>759</v>
      </c>
      <c r="AE8" s="188" t="s">
        <v>809</v>
      </c>
      <c r="AF8" s="188" t="s">
        <v>759</v>
      </c>
      <c r="AG8" s="188" t="s">
        <v>809</v>
      </c>
      <c r="AH8" s="188" t="s">
        <v>759</v>
      </c>
      <c r="AI8" s="188" t="s">
        <v>809</v>
      </c>
      <c r="AJ8" s="188" t="s">
        <v>759</v>
      </c>
    </row>
    <row r="9" spans="1:36" s="4" customFormat="1" ht="12.75">
      <c r="A9" s="7" t="s">
        <v>249</v>
      </c>
      <c r="B9" s="8">
        <f>SUM(C9:AJ9)</f>
        <v>9894</v>
      </c>
      <c r="C9" s="421">
        <f>SUM(C10:D10)</f>
        <v>2506</v>
      </c>
      <c r="D9" s="422"/>
      <c r="E9" s="421">
        <f>SUM(E10:F10)</f>
        <v>628</v>
      </c>
      <c r="F9" s="422"/>
      <c r="G9" s="421">
        <f>SUM(G10:H10)</f>
        <v>646</v>
      </c>
      <c r="H9" s="422"/>
      <c r="I9" s="421">
        <f>SUM(I10:J10)</f>
        <v>487</v>
      </c>
      <c r="J9" s="422"/>
      <c r="K9" s="421">
        <f>SUM(K10:L10)</f>
        <v>844</v>
      </c>
      <c r="L9" s="422"/>
      <c r="M9" s="421">
        <f>SUM(M10:N10)</f>
        <v>243</v>
      </c>
      <c r="N9" s="422"/>
      <c r="O9" s="421">
        <f>SUM(O10:P10)</f>
        <v>427</v>
      </c>
      <c r="P9" s="422"/>
      <c r="Q9" s="421">
        <f>SUM(Q10:R10)</f>
        <v>243</v>
      </c>
      <c r="R9" s="422"/>
      <c r="S9" s="421">
        <f>SUM(S10:T10)</f>
        <v>258</v>
      </c>
      <c r="T9" s="422"/>
      <c r="U9" s="421">
        <f>SUM(U10:V10)</f>
        <v>253</v>
      </c>
      <c r="V9" s="422"/>
      <c r="W9" s="421">
        <f>SUM(W10:X10)</f>
        <v>334</v>
      </c>
      <c r="X9" s="422"/>
      <c r="Y9" s="421">
        <f>SUM(Y10:Z10)</f>
        <v>129</v>
      </c>
      <c r="Z9" s="422"/>
      <c r="AA9" s="421">
        <f>SUM(AA10:AB10)</f>
        <v>1478</v>
      </c>
      <c r="AB9" s="422"/>
      <c r="AC9" s="421">
        <f>SUM(AC10:AD10)</f>
        <v>684</v>
      </c>
      <c r="AD9" s="422"/>
      <c r="AE9" s="421">
        <f>SUM(AE10:AF10)</f>
        <v>58</v>
      </c>
      <c r="AF9" s="422"/>
      <c r="AG9" s="421">
        <f>SUM(AG10:AH10)</f>
        <v>598</v>
      </c>
      <c r="AH9" s="422"/>
      <c r="AI9" s="421">
        <f>SUM(AI10:AJ10)</f>
        <v>78</v>
      </c>
      <c r="AJ9" s="422"/>
    </row>
    <row r="10" spans="1:37" s="4" customFormat="1" ht="12.75">
      <c r="A10" s="7" t="s">
        <v>292</v>
      </c>
      <c r="B10" s="8">
        <f>SUM(C10:AJ10)</f>
        <v>9894</v>
      </c>
      <c r="C10" s="8">
        <f aca="true" t="shared" si="0" ref="C10:AD10">SUM(C11:C31)</f>
        <v>1418</v>
      </c>
      <c r="D10" s="8">
        <f t="shared" si="0"/>
        <v>1088</v>
      </c>
      <c r="E10" s="8">
        <f t="shared" si="0"/>
        <v>286</v>
      </c>
      <c r="F10" s="8">
        <f t="shared" si="0"/>
        <v>342</v>
      </c>
      <c r="G10" s="8">
        <f t="shared" si="0"/>
        <v>292</v>
      </c>
      <c r="H10" s="8">
        <f t="shared" si="0"/>
        <v>354</v>
      </c>
      <c r="I10" s="8">
        <f t="shared" si="0"/>
        <v>264</v>
      </c>
      <c r="J10" s="8">
        <f t="shared" si="0"/>
        <v>223</v>
      </c>
      <c r="K10" s="8">
        <f t="shared" si="0"/>
        <v>384</v>
      </c>
      <c r="L10" s="8">
        <f t="shared" si="0"/>
        <v>460</v>
      </c>
      <c r="M10" s="8">
        <f t="shared" si="0"/>
        <v>99</v>
      </c>
      <c r="N10" s="8">
        <f t="shared" si="0"/>
        <v>144</v>
      </c>
      <c r="O10" s="8">
        <f t="shared" si="0"/>
        <v>184</v>
      </c>
      <c r="P10" s="8">
        <f t="shared" si="0"/>
        <v>243</v>
      </c>
      <c r="Q10" s="8">
        <f t="shared" si="0"/>
        <v>111</v>
      </c>
      <c r="R10" s="8">
        <f t="shared" si="0"/>
        <v>132</v>
      </c>
      <c r="S10" s="8">
        <f t="shared" si="0"/>
        <v>105</v>
      </c>
      <c r="T10" s="8">
        <f t="shared" si="0"/>
        <v>153</v>
      </c>
      <c r="U10" s="8">
        <f t="shared" si="0"/>
        <v>91</v>
      </c>
      <c r="V10" s="8">
        <f t="shared" si="0"/>
        <v>162</v>
      </c>
      <c r="W10" s="8">
        <f t="shared" si="0"/>
        <v>158</v>
      </c>
      <c r="X10" s="8">
        <f t="shared" si="0"/>
        <v>176</v>
      </c>
      <c r="Y10" s="8">
        <f t="shared" si="0"/>
        <v>54</v>
      </c>
      <c r="Z10" s="8">
        <f t="shared" si="0"/>
        <v>75</v>
      </c>
      <c r="AA10" s="8">
        <f t="shared" si="0"/>
        <v>608</v>
      </c>
      <c r="AB10" s="8">
        <f t="shared" si="0"/>
        <v>870</v>
      </c>
      <c r="AC10" s="8">
        <f t="shared" si="0"/>
        <v>362</v>
      </c>
      <c r="AD10" s="8">
        <f t="shared" si="0"/>
        <v>322</v>
      </c>
      <c r="AE10" s="8">
        <f aca="true" t="shared" si="1" ref="AE10:AJ10">SUM(AE11:AE31)</f>
        <v>35</v>
      </c>
      <c r="AF10" s="8">
        <f t="shared" si="1"/>
        <v>23</v>
      </c>
      <c r="AG10" s="8">
        <f t="shared" si="1"/>
        <v>221</v>
      </c>
      <c r="AH10" s="8">
        <f t="shared" si="1"/>
        <v>377</v>
      </c>
      <c r="AI10" s="8">
        <f t="shared" si="1"/>
        <v>50</v>
      </c>
      <c r="AJ10" s="8">
        <f t="shared" si="1"/>
        <v>28</v>
      </c>
      <c r="AK10" s="209"/>
    </row>
    <row r="11" spans="1:36" ht="12.75">
      <c r="A11" s="11" t="s">
        <v>303</v>
      </c>
      <c r="B11" s="12">
        <f aca="true" t="shared" si="2" ref="B11:B31">SUM(C11:AE11)</f>
        <v>688</v>
      </c>
      <c r="C11" s="12">
        <v>9</v>
      </c>
      <c r="D11" s="15">
        <v>7</v>
      </c>
      <c r="E11" s="15"/>
      <c r="F11" s="15"/>
      <c r="G11" s="12">
        <v>255</v>
      </c>
      <c r="H11" s="12">
        <v>354</v>
      </c>
      <c r="I11" s="12">
        <v>40</v>
      </c>
      <c r="J11" s="12">
        <v>11</v>
      </c>
      <c r="K11" s="12">
        <v>1</v>
      </c>
      <c r="L11" s="10"/>
      <c r="M11" s="10"/>
      <c r="N11" s="10"/>
      <c r="O11" s="12">
        <v>1</v>
      </c>
      <c r="P11" s="10"/>
      <c r="Q11" s="10"/>
      <c r="R11" s="10"/>
      <c r="S11" s="12">
        <v>1</v>
      </c>
      <c r="T11" s="12">
        <v>1</v>
      </c>
      <c r="U11" s="12">
        <v>1</v>
      </c>
      <c r="V11" s="10"/>
      <c r="W11" s="10"/>
      <c r="X11" s="10"/>
      <c r="Y11" s="10"/>
      <c r="Z11" s="10"/>
      <c r="AA11" s="12">
        <v>2</v>
      </c>
      <c r="AB11" s="12">
        <v>1</v>
      </c>
      <c r="AC11" s="12">
        <v>1</v>
      </c>
      <c r="AD11" s="12">
        <v>3</v>
      </c>
      <c r="AE11" s="143"/>
      <c r="AF11" s="143"/>
      <c r="AG11" s="143">
        <v>3</v>
      </c>
      <c r="AH11" s="143">
        <v>6</v>
      </c>
      <c r="AI11" s="143"/>
      <c r="AJ11" s="143">
        <v>1</v>
      </c>
    </row>
    <row r="12" spans="1:36" ht="12.75">
      <c r="A12" s="11" t="s">
        <v>304</v>
      </c>
      <c r="B12" s="12">
        <f t="shared" si="2"/>
        <v>267</v>
      </c>
      <c r="C12" s="12">
        <v>11</v>
      </c>
      <c r="D12" s="15">
        <v>11</v>
      </c>
      <c r="E12" s="15">
        <v>1</v>
      </c>
      <c r="F12" s="15"/>
      <c r="G12" s="10"/>
      <c r="H12" s="10"/>
      <c r="I12" s="10"/>
      <c r="J12" s="10"/>
      <c r="K12" s="10"/>
      <c r="L12" s="10"/>
      <c r="M12" s="12">
        <v>11</v>
      </c>
      <c r="N12" s="12">
        <v>15</v>
      </c>
      <c r="O12" s="10"/>
      <c r="P12" s="10"/>
      <c r="Q12" s="12">
        <v>97</v>
      </c>
      <c r="R12" s="12">
        <v>112</v>
      </c>
      <c r="S12" s="10"/>
      <c r="T12" s="10"/>
      <c r="U12" s="10"/>
      <c r="V12" s="10"/>
      <c r="W12" s="10"/>
      <c r="X12" s="10"/>
      <c r="Y12" s="10"/>
      <c r="Z12" s="10"/>
      <c r="AA12" s="12">
        <v>1</v>
      </c>
      <c r="AB12" s="12">
        <v>4</v>
      </c>
      <c r="AC12" s="12">
        <v>1</v>
      </c>
      <c r="AD12" s="12">
        <v>3</v>
      </c>
      <c r="AE12" s="143"/>
      <c r="AF12" s="143"/>
      <c r="AG12" s="143"/>
      <c r="AH12" s="143">
        <v>2</v>
      </c>
      <c r="AI12" s="143"/>
      <c r="AJ12" s="143"/>
    </row>
    <row r="13" spans="1:36" ht="12.75">
      <c r="A13" s="11" t="s">
        <v>305</v>
      </c>
      <c r="B13" s="12">
        <f t="shared" si="2"/>
        <v>27</v>
      </c>
      <c r="C13" s="12">
        <v>14</v>
      </c>
      <c r="D13" s="15">
        <v>6</v>
      </c>
      <c r="E13" s="15"/>
      <c r="F13" s="1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2">
        <v>1</v>
      </c>
      <c r="V13" s="10"/>
      <c r="W13" s="12">
        <v>2</v>
      </c>
      <c r="X13" s="10"/>
      <c r="Y13" s="10"/>
      <c r="Z13" s="10"/>
      <c r="AA13" s="12">
        <v>1</v>
      </c>
      <c r="AB13" s="12">
        <v>3</v>
      </c>
      <c r="AC13" s="10"/>
      <c r="AD13" s="10"/>
      <c r="AE13" s="210"/>
      <c r="AF13" s="210"/>
      <c r="AG13" s="210"/>
      <c r="AH13" s="210">
        <v>3</v>
      </c>
      <c r="AI13" s="210"/>
      <c r="AJ13" s="210"/>
    </row>
    <row r="14" spans="1:36" ht="12.75">
      <c r="A14" s="11" t="s">
        <v>307</v>
      </c>
      <c r="B14" s="12">
        <f t="shared" si="2"/>
        <v>252</v>
      </c>
      <c r="C14" s="10"/>
      <c r="D14" s="15">
        <v>3</v>
      </c>
      <c r="E14" s="15"/>
      <c r="F14" s="15"/>
      <c r="G14" s="10"/>
      <c r="H14" s="10"/>
      <c r="I14" s="10"/>
      <c r="J14" s="10"/>
      <c r="K14" s="10"/>
      <c r="L14" s="10"/>
      <c r="M14" s="10"/>
      <c r="N14" s="10"/>
      <c r="O14" s="12">
        <v>1</v>
      </c>
      <c r="P14" s="12">
        <v>1</v>
      </c>
      <c r="Q14" s="10"/>
      <c r="R14" s="10"/>
      <c r="S14" s="10"/>
      <c r="T14" s="10"/>
      <c r="U14" s="12">
        <v>84</v>
      </c>
      <c r="V14" s="12">
        <v>161</v>
      </c>
      <c r="W14" s="10"/>
      <c r="X14" s="10"/>
      <c r="Y14" s="10"/>
      <c r="Z14" s="10"/>
      <c r="AA14" s="10"/>
      <c r="AB14" s="10"/>
      <c r="AC14" s="12">
        <v>1</v>
      </c>
      <c r="AD14" s="12">
        <v>1</v>
      </c>
      <c r="AE14" s="143"/>
      <c r="AF14" s="143"/>
      <c r="AG14" s="143">
        <v>2</v>
      </c>
      <c r="AH14" s="143">
        <v>4</v>
      </c>
      <c r="AI14" s="143"/>
      <c r="AJ14" s="143"/>
    </row>
    <row r="15" spans="1:36" ht="12.75">
      <c r="A15" s="11" t="s">
        <v>306</v>
      </c>
      <c r="B15" s="12">
        <f t="shared" si="2"/>
        <v>548</v>
      </c>
      <c r="C15" s="12">
        <v>37</v>
      </c>
      <c r="D15" s="12">
        <v>28</v>
      </c>
      <c r="E15" s="10"/>
      <c r="F15" s="10"/>
      <c r="G15" s="10"/>
      <c r="H15" s="10"/>
      <c r="I15" s="10"/>
      <c r="J15" s="10"/>
      <c r="K15" s="10"/>
      <c r="L15" s="12">
        <v>2</v>
      </c>
      <c r="M15" s="10"/>
      <c r="N15" s="10"/>
      <c r="O15" s="12">
        <v>177</v>
      </c>
      <c r="P15" s="12">
        <v>238</v>
      </c>
      <c r="Q15" s="10"/>
      <c r="R15" s="12">
        <v>1</v>
      </c>
      <c r="S15" s="10"/>
      <c r="T15" s="10"/>
      <c r="U15" s="12">
        <v>2</v>
      </c>
      <c r="V15" s="10"/>
      <c r="W15" s="10"/>
      <c r="X15" s="10"/>
      <c r="Y15" s="10"/>
      <c r="Z15" s="10"/>
      <c r="AA15" s="12">
        <v>7</v>
      </c>
      <c r="AB15" s="12">
        <v>6</v>
      </c>
      <c r="AC15" s="12">
        <v>26</v>
      </c>
      <c r="AD15" s="12">
        <v>24</v>
      </c>
      <c r="AE15" s="143"/>
      <c r="AF15" s="143"/>
      <c r="AG15" s="143">
        <v>15</v>
      </c>
      <c r="AH15" s="143">
        <v>13</v>
      </c>
      <c r="AI15" s="143">
        <v>2</v>
      </c>
      <c r="AJ15" s="143">
        <v>2</v>
      </c>
    </row>
    <row r="16" spans="1:36" ht="12.75">
      <c r="A16" s="11" t="s">
        <v>308</v>
      </c>
      <c r="B16" s="12">
        <f t="shared" si="2"/>
        <v>25</v>
      </c>
      <c r="C16" s="12">
        <v>12</v>
      </c>
      <c r="D16" s="15">
        <v>11</v>
      </c>
      <c r="E16" s="15"/>
      <c r="F16" s="1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">
        <v>1</v>
      </c>
      <c r="AB16" s="10"/>
      <c r="AC16" s="12">
        <v>1</v>
      </c>
      <c r="AD16" s="10"/>
      <c r="AE16" s="143"/>
      <c r="AF16" s="210"/>
      <c r="AG16" s="143"/>
      <c r="AH16" s="210"/>
      <c r="AI16" s="143"/>
      <c r="AJ16" s="210"/>
    </row>
    <row r="17" spans="1:36" ht="12.75">
      <c r="A17" s="11" t="s">
        <v>309</v>
      </c>
      <c r="B17" s="12">
        <f t="shared" si="2"/>
        <v>185</v>
      </c>
      <c r="C17" s="12">
        <v>3</v>
      </c>
      <c r="D17" s="15">
        <v>6</v>
      </c>
      <c r="E17" s="15"/>
      <c r="F17" s="15"/>
      <c r="G17" s="12">
        <v>6</v>
      </c>
      <c r="H17" s="10"/>
      <c r="I17" s="12">
        <v>10</v>
      </c>
      <c r="J17" s="10"/>
      <c r="K17" s="10"/>
      <c r="L17" s="10"/>
      <c r="M17" s="12">
        <v>68</v>
      </c>
      <c r="N17" s="12">
        <v>90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">
        <v>1</v>
      </c>
      <c r="AB17" s="10"/>
      <c r="AC17" s="12">
        <v>1</v>
      </c>
      <c r="AD17" s="10"/>
      <c r="AE17" s="143"/>
      <c r="AF17" s="210"/>
      <c r="AG17" s="143">
        <v>2</v>
      </c>
      <c r="AH17" s="210"/>
      <c r="AI17" s="143"/>
      <c r="AJ17" s="210"/>
    </row>
    <row r="18" spans="1:36" ht="12.75">
      <c r="A18" s="11" t="s">
        <v>310</v>
      </c>
      <c r="B18" s="12">
        <f t="shared" si="2"/>
        <v>81</v>
      </c>
      <c r="C18" s="12">
        <v>13</v>
      </c>
      <c r="D18" s="15">
        <v>14</v>
      </c>
      <c r="E18" s="15"/>
      <c r="F18" s="15"/>
      <c r="G18" s="10"/>
      <c r="H18" s="10"/>
      <c r="I18" s="10"/>
      <c r="J18" s="10"/>
      <c r="K18" s="10"/>
      <c r="L18" s="10"/>
      <c r="M18" s="12">
        <v>18</v>
      </c>
      <c r="N18" s="12">
        <v>34</v>
      </c>
      <c r="O18" s="10"/>
      <c r="P18" s="10"/>
      <c r="Q18" s="10"/>
      <c r="R18" s="12">
        <v>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2">
        <v>1</v>
      </c>
      <c r="AE18" s="210"/>
      <c r="AF18" s="143"/>
      <c r="AG18" s="210"/>
      <c r="AH18" s="143">
        <v>2</v>
      </c>
      <c r="AI18" s="210"/>
      <c r="AJ18" s="143"/>
    </row>
    <row r="19" spans="1:36" ht="12.75">
      <c r="A19" s="11" t="s">
        <v>311</v>
      </c>
      <c r="B19" s="12">
        <f t="shared" si="2"/>
        <v>38</v>
      </c>
      <c r="C19" s="12">
        <v>6</v>
      </c>
      <c r="D19" s="15">
        <v>5</v>
      </c>
      <c r="E19" s="15"/>
      <c r="F19" s="15"/>
      <c r="G19" s="10"/>
      <c r="H19" s="10"/>
      <c r="I19" s="10"/>
      <c r="J19" s="10"/>
      <c r="K19" s="10"/>
      <c r="L19" s="10"/>
      <c r="M19" s="10"/>
      <c r="N19" s="10"/>
      <c r="O19" s="12">
        <v>1</v>
      </c>
      <c r="P19" s="10"/>
      <c r="Q19" s="12">
        <v>4</v>
      </c>
      <c r="R19" s="12">
        <v>17</v>
      </c>
      <c r="S19" s="10"/>
      <c r="T19" s="10"/>
      <c r="U19" s="10"/>
      <c r="V19" s="10"/>
      <c r="W19" s="10"/>
      <c r="X19" s="10"/>
      <c r="Y19" s="10"/>
      <c r="Z19" s="10"/>
      <c r="AA19" s="12">
        <v>1</v>
      </c>
      <c r="AB19" s="10"/>
      <c r="AC19" s="12">
        <v>3</v>
      </c>
      <c r="AD19" s="12">
        <v>1</v>
      </c>
      <c r="AE19" s="143"/>
      <c r="AF19" s="143"/>
      <c r="AG19" s="143">
        <v>2</v>
      </c>
      <c r="AH19" s="143">
        <v>6</v>
      </c>
      <c r="AI19" s="143"/>
      <c r="AJ19" s="143"/>
    </row>
    <row r="20" spans="1:36" ht="12.75">
      <c r="A20" s="11" t="s">
        <v>312</v>
      </c>
      <c r="B20" s="12">
        <f t="shared" si="2"/>
        <v>47</v>
      </c>
      <c r="C20" s="12">
        <v>2</v>
      </c>
      <c r="D20" s="15">
        <v>5</v>
      </c>
      <c r="E20" s="15"/>
      <c r="F20" s="1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">
        <v>1</v>
      </c>
      <c r="AB20" s="12">
        <v>3</v>
      </c>
      <c r="AC20" s="12">
        <v>2</v>
      </c>
      <c r="AD20" s="10"/>
      <c r="AE20" s="143">
        <v>34</v>
      </c>
      <c r="AF20" s="210">
        <v>23</v>
      </c>
      <c r="AG20" s="143"/>
      <c r="AH20" s="210"/>
      <c r="AI20" s="143"/>
      <c r="AJ20" s="210"/>
    </row>
    <row r="21" spans="1:36" ht="12.75">
      <c r="A21" s="11" t="s">
        <v>313</v>
      </c>
      <c r="B21" s="12">
        <f t="shared" si="2"/>
        <v>233</v>
      </c>
      <c r="C21" s="12">
        <v>12</v>
      </c>
      <c r="D21" s="15">
        <v>12</v>
      </c>
      <c r="E21" s="15">
        <v>1</v>
      </c>
      <c r="F21" s="15"/>
      <c r="G21" s="12">
        <v>1</v>
      </c>
      <c r="H21" s="10"/>
      <c r="I21" s="10"/>
      <c r="J21" s="10"/>
      <c r="K21" s="12">
        <v>78</v>
      </c>
      <c r="L21" s="12">
        <v>108</v>
      </c>
      <c r="M21" s="12">
        <v>1</v>
      </c>
      <c r="N21" s="10"/>
      <c r="O21" s="12">
        <v>1</v>
      </c>
      <c r="P21" s="10"/>
      <c r="Q21" s="10"/>
      <c r="R21" s="10"/>
      <c r="S21" s="10"/>
      <c r="T21" s="10"/>
      <c r="U21" s="12">
        <v>1</v>
      </c>
      <c r="V21" s="10"/>
      <c r="W21" s="12">
        <v>2</v>
      </c>
      <c r="X21" s="12">
        <v>4</v>
      </c>
      <c r="Y21" s="10"/>
      <c r="Z21" s="12">
        <v>1</v>
      </c>
      <c r="AA21" s="12">
        <v>2</v>
      </c>
      <c r="AB21" s="12">
        <v>1</v>
      </c>
      <c r="AC21" s="12">
        <v>4</v>
      </c>
      <c r="AD21" s="12">
        <v>4</v>
      </c>
      <c r="AE21" s="143"/>
      <c r="AF21" s="143"/>
      <c r="AG21" s="143">
        <v>8</v>
      </c>
      <c r="AH21" s="143">
        <v>9</v>
      </c>
      <c r="AI21" s="143"/>
      <c r="AJ21" s="143"/>
    </row>
    <row r="22" spans="1:36" ht="12.75">
      <c r="A22" s="11" t="s">
        <v>314</v>
      </c>
      <c r="B22" s="12">
        <f t="shared" si="2"/>
        <v>348</v>
      </c>
      <c r="C22" s="12">
        <v>9</v>
      </c>
      <c r="D22" s="15">
        <v>6</v>
      </c>
      <c r="E22" s="15"/>
      <c r="F22" s="15"/>
      <c r="G22" s="10"/>
      <c r="H22" s="10"/>
      <c r="I22" s="10"/>
      <c r="J22" s="10"/>
      <c r="K22" s="10"/>
      <c r="L22" s="12">
        <v>1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2">
        <v>154</v>
      </c>
      <c r="X22" s="12">
        <v>169</v>
      </c>
      <c r="Y22" s="10"/>
      <c r="Z22" s="10"/>
      <c r="AA22" s="12">
        <v>2</v>
      </c>
      <c r="AB22" s="12">
        <v>1</v>
      </c>
      <c r="AC22" s="12">
        <v>5</v>
      </c>
      <c r="AD22" s="12">
        <v>1</v>
      </c>
      <c r="AE22" s="143"/>
      <c r="AF22" s="143"/>
      <c r="AG22" s="143">
        <v>6</v>
      </c>
      <c r="AH22" s="143">
        <v>2</v>
      </c>
      <c r="AI22" s="143">
        <v>1</v>
      </c>
      <c r="AJ22" s="143">
        <v>1</v>
      </c>
    </row>
    <row r="23" spans="1:36" ht="12.75">
      <c r="A23" s="11" t="s">
        <v>323</v>
      </c>
      <c r="B23" s="12">
        <f t="shared" si="2"/>
        <v>994</v>
      </c>
      <c r="C23" s="12">
        <v>33</v>
      </c>
      <c r="D23" s="12">
        <v>44</v>
      </c>
      <c r="E23" s="12">
        <v>277</v>
      </c>
      <c r="F23" s="12">
        <v>341</v>
      </c>
      <c r="G23" s="10"/>
      <c r="H23" s="10"/>
      <c r="I23" s="10"/>
      <c r="J23" s="10"/>
      <c r="K23" s="12">
        <v>7</v>
      </c>
      <c r="L23" s="12">
        <v>9</v>
      </c>
      <c r="M23" s="10"/>
      <c r="N23" s="12">
        <v>2</v>
      </c>
      <c r="O23" s="10"/>
      <c r="P23" s="10"/>
      <c r="Q23" s="10"/>
      <c r="R23" s="10"/>
      <c r="S23" s="12">
        <v>91</v>
      </c>
      <c r="T23" s="12">
        <v>122</v>
      </c>
      <c r="U23" s="12">
        <v>1</v>
      </c>
      <c r="V23" s="10"/>
      <c r="W23" s="10"/>
      <c r="X23" s="10"/>
      <c r="Y23" s="10"/>
      <c r="Z23" s="10"/>
      <c r="AA23" s="12">
        <v>11</v>
      </c>
      <c r="AB23" s="12">
        <v>11</v>
      </c>
      <c r="AC23" s="12">
        <v>22</v>
      </c>
      <c r="AD23" s="12">
        <v>23</v>
      </c>
      <c r="AE23" s="143"/>
      <c r="AF23" s="143"/>
      <c r="AG23" s="143">
        <v>26</v>
      </c>
      <c r="AH23" s="143">
        <v>30</v>
      </c>
      <c r="AI23" s="143">
        <v>2</v>
      </c>
      <c r="AJ23" s="143"/>
    </row>
    <row r="24" spans="1:36" ht="12.75">
      <c r="A24" s="11" t="s">
        <v>300</v>
      </c>
      <c r="B24" s="12">
        <f t="shared" si="2"/>
        <v>256</v>
      </c>
      <c r="C24" s="12">
        <v>23</v>
      </c>
      <c r="D24" s="15">
        <v>18</v>
      </c>
      <c r="E24" s="15">
        <v>2</v>
      </c>
      <c r="F24" s="15"/>
      <c r="G24" s="15"/>
      <c r="H24" s="15"/>
      <c r="I24" s="10"/>
      <c r="J24" s="10"/>
      <c r="K24" s="10"/>
      <c r="L24" s="12">
        <v>2</v>
      </c>
      <c r="M24" s="10"/>
      <c r="N24" s="10"/>
      <c r="O24" s="10"/>
      <c r="P24" s="12">
        <v>3</v>
      </c>
      <c r="Q24" s="10"/>
      <c r="R24" s="10"/>
      <c r="S24" s="12">
        <v>9</v>
      </c>
      <c r="T24" s="12">
        <v>24</v>
      </c>
      <c r="U24" s="12">
        <v>1</v>
      </c>
      <c r="V24" s="10"/>
      <c r="W24" s="10"/>
      <c r="X24" s="10"/>
      <c r="Y24" s="12">
        <v>53</v>
      </c>
      <c r="Z24" s="12">
        <v>70</v>
      </c>
      <c r="AA24" s="12">
        <v>9</v>
      </c>
      <c r="AB24" s="12">
        <v>4</v>
      </c>
      <c r="AC24" s="12">
        <v>32</v>
      </c>
      <c r="AD24" s="12">
        <v>6</v>
      </c>
      <c r="AE24" s="143"/>
      <c r="AF24" s="143"/>
      <c r="AG24" s="143">
        <v>4</v>
      </c>
      <c r="AH24" s="143">
        <v>11</v>
      </c>
      <c r="AI24" s="143">
        <v>1</v>
      </c>
      <c r="AJ24" s="143"/>
    </row>
    <row r="25" spans="1:36" ht="12.75">
      <c r="A25" s="11" t="s">
        <v>317</v>
      </c>
      <c r="B25" s="12">
        <f t="shared" si="2"/>
        <v>21</v>
      </c>
      <c r="C25" s="12">
        <v>8</v>
      </c>
      <c r="D25" s="12">
        <v>7</v>
      </c>
      <c r="E25" s="15"/>
      <c r="F25" s="15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2">
        <v>4</v>
      </c>
      <c r="AB25" s="12">
        <v>1</v>
      </c>
      <c r="AC25" s="10"/>
      <c r="AD25" s="12">
        <v>1</v>
      </c>
      <c r="AE25" s="210"/>
      <c r="AF25" s="143"/>
      <c r="AG25" s="210">
        <v>2</v>
      </c>
      <c r="AH25" s="143">
        <v>6</v>
      </c>
      <c r="AI25" s="210"/>
      <c r="AJ25" s="143"/>
    </row>
    <row r="26" spans="1:36" ht="12.75">
      <c r="A26" s="11" t="s">
        <v>324</v>
      </c>
      <c r="B26" s="12">
        <f t="shared" si="2"/>
        <v>58</v>
      </c>
      <c r="C26" s="12">
        <v>15</v>
      </c>
      <c r="D26" s="12">
        <v>14</v>
      </c>
      <c r="E26" s="10"/>
      <c r="F26" s="10"/>
      <c r="G26" s="10"/>
      <c r="H26" s="10"/>
      <c r="I26" s="10"/>
      <c r="J26" s="10"/>
      <c r="K26" s="10"/>
      <c r="L26" s="10"/>
      <c r="M26" s="12">
        <v>1</v>
      </c>
      <c r="N26" s="12">
        <v>3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2">
        <v>3</v>
      </c>
      <c r="AB26" s="12">
        <v>12</v>
      </c>
      <c r="AC26" s="12">
        <v>7</v>
      </c>
      <c r="AD26" s="12">
        <v>3</v>
      </c>
      <c r="AE26" s="143"/>
      <c r="AF26" s="143"/>
      <c r="AG26" s="143">
        <v>4</v>
      </c>
      <c r="AH26" s="143">
        <v>16</v>
      </c>
      <c r="AI26" s="143">
        <v>1</v>
      </c>
      <c r="AJ26" s="143"/>
    </row>
    <row r="27" spans="1:36" ht="12.75">
      <c r="A27" s="11" t="s">
        <v>289</v>
      </c>
      <c r="B27" s="12">
        <f t="shared" si="2"/>
        <v>74</v>
      </c>
      <c r="C27" s="12">
        <v>14</v>
      </c>
      <c r="D27" s="15">
        <v>19</v>
      </c>
      <c r="E27" s="15"/>
      <c r="F27" s="15"/>
      <c r="G27" s="12">
        <v>29</v>
      </c>
      <c r="H27" s="10"/>
      <c r="I27" s="10"/>
      <c r="J27" s="10"/>
      <c r="K27" s="12">
        <v>1</v>
      </c>
      <c r="L27" s="12">
        <v>1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2">
        <v>6</v>
      </c>
      <c r="AB27" s="12">
        <v>2</v>
      </c>
      <c r="AC27" s="12">
        <v>1</v>
      </c>
      <c r="AD27" s="12">
        <v>1</v>
      </c>
      <c r="AE27" s="143"/>
      <c r="AF27" s="143"/>
      <c r="AG27" s="143">
        <v>8</v>
      </c>
      <c r="AH27" s="143">
        <v>3</v>
      </c>
      <c r="AI27" s="143"/>
      <c r="AJ27" s="143"/>
    </row>
    <row r="28" spans="1:36" ht="12.75">
      <c r="A28" s="11" t="s">
        <v>318</v>
      </c>
      <c r="B28" s="12">
        <f t="shared" si="2"/>
        <v>4084</v>
      </c>
      <c r="C28" s="12">
        <v>1084</v>
      </c>
      <c r="D28" s="15">
        <v>782</v>
      </c>
      <c r="E28" s="15">
        <v>5</v>
      </c>
      <c r="F28" s="15">
        <v>1</v>
      </c>
      <c r="G28" s="12">
        <v>1</v>
      </c>
      <c r="H28" s="10"/>
      <c r="I28" s="12">
        <v>131</v>
      </c>
      <c r="J28" s="12">
        <v>204</v>
      </c>
      <c r="K28" s="10"/>
      <c r="L28" s="12">
        <v>3</v>
      </c>
      <c r="M28" s="10"/>
      <c r="N28" s="10"/>
      <c r="O28" s="12">
        <v>3</v>
      </c>
      <c r="P28" s="12">
        <v>1</v>
      </c>
      <c r="Q28" s="12">
        <v>10</v>
      </c>
      <c r="R28" s="12">
        <v>1</v>
      </c>
      <c r="S28" s="12">
        <v>4</v>
      </c>
      <c r="T28" s="12">
        <v>6</v>
      </c>
      <c r="U28" s="10"/>
      <c r="V28" s="12">
        <v>1</v>
      </c>
      <c r="W28" s="10"/>
      <c r="X28" s="12">
        <v>3</v>
      </c>
      <c r="Y28" s="10"/>
      <c r="Z28" s="12">
        <v>3</v>
      </c>
      <c r="AA28" s="12">
        <v>550</v>
      </c>
      <c r="AB28" s="12">
        <v>815</v>
      </c>
      <c r="AC28" s="12">
        <v>244</v>
      </c>
      <c r="AD28" s="12">
        <v>231</v>
      </c>
      <c r="AE28" s="143">
        <v>1</v>
      </c>
      <c r="AF28" s="143"/>
      <c r="AG28" s="143">
        <v>116</v>
      </c>
      <c r="AH28" s="143">
        <v>184</v>
      </c>
      <c r="AI28" s="143">
        <v>43</v>
      </c>
      <c r="AJ28" s="143">
        <v>19</v>
      </c>
    </row>
    <row r="29" spans="1:36" ht="12.75">
      <c r="A29" s="11" t="s">
        <v>299</v>
      </c>
      <c r="B29" s="12">
        <f t="shared" si="2"/>
        <v>782</v>
      </c>
      <c r="C29" s="12">
        <v>20</v>
      </c>
      <c r="D29" s="15">
        <v>22</v>
      </c>
      <c r="E29" s="15"/>
      <c r="F29" s="15"/>
      <c r="G29" s="10"/>
      <c r="H29" s="10"/>
      <c r="I29" s="12">
        <v>83</v>
      </c>
      <c r="J29" s="12">
        <v>8</v>
      </c>
      <c r="K29" s="12">
        <v>297</v>
      </c>
      <c r="L29" s="12">
        <v>333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2">
        <v>1</v>
      </c>
      <c r="AB29" s="12">
        <v>1</v>
      </c>
      <c r="AC29" s="12">
        <v>11</v>
      </c>
      <c r="AD29" s="12">
        <v>6</v>
      </c>
      <c r="AE29" s="143"/>
      <c r="AF29" s="143"/>
      <c r="AG29" s="143">
        <v>6</v>
      </c>
      <c r="AH29" s="143">
        <v>7</v>
      </c>
      <c r="AI29" s="143"/>
      <c r="AJ29" s="143">
        <v>2</v>
      </c>
    </row>
    <row r="30" spans="1:36" ht="12.75">
      <c r="A30" s="11" t="s">
        <v>319</v>
      </c>
      <c r="B30" s="12">
        <f t="shared" si="2"/>
        <v>187</v>
      </c>
      <c r="C30" s="12">
        <v>93</v>
      </c>
      <c r="D30" s="15">
        <v>68</v>
      </c>
      <c r="E30" s="15"/>
      <c r="F30" s="15"/>
      <c r="G30" s="10"/>
      <c r="H30" s="10"/>
      <c r="I30" s="10"/>
      <c r="J30" s="10"/>
      <c r="K30" s="10"/>
      <c r="L30" s="12">
        <v>1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2">
        <v>1</v>
      </c>
      <c r="Z30" s="12">
        <v>1</v>
      </c>
      <c r="AA30" s="12">
        <v>5</v>
      </c>
      <c r="AB30" s="12">
        <v>5</v>
      </c>
      <c r="AC30" s="10"/>
      <c r="AD30" s="12">
        <v>13</v>
      </c>
      <c r="AE30" s="210"/>
      <c r="AF30" s="143"/>
      <c r="AG30" s="210">
        <v>17</v>
      </c>
      <c r="AH30" s="143">
        <v>73</v>
      </c>
      <c r="AI30" s="210"/>
      <c r="AJ30" s="143">
        <v>3</v>
      </c>
    </row>
    <row r="31" spans="1:36" ht="12.75">
      <c r="A31" s="11" t="s">
        <v>320</v>
      </c>
      <c r="B31" s="12">
        <f t="shared" si="2"/>
        <v>0</v>
      </c>
      <c r="C31" s="10"/>
      <c r="D31" s="15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210"/>
      <c r="AF31" s="210"/>
      <c r="AG31" s="210"/>
      <c r="AH31" s="210"/>
      <c r="AI31" s="210"/>
      <c r="AJ31" s="210"/>
    </row>
    <row r="32" ht="12.75">
      <c r="AI32" s="2" t="s">
        <v>825</v>
      </c>
    </row>
  </sheetData>
  <sheetProtection password="CA55" sheet="1" objects="1" scenarios="1"/>
  <mergeCells count="56">
    <mergeCell ref="G7:H7"/>
    <mergeCell ref="I7:J7"/>
    <mergeCell ref="A1:AE1"/>
    <mergeCell ref="A2:AE2"/>
    <mergeCell ref="A3:AE3"/>
    <mergeCell ref="Y7:Z7"/>
    <mergeCell ref="AA7:AB7"/>
    <mergeCell ref="AC7:AD7"/>
    <mergeCell ref="Q7:R7"/>
    <mergeCell ref="S7:T7"/>
    <mergeCell ref="K7:L7"/>
    <mergeCell ref="M7:N7"/>
    <mergeCell ref="O7:P7"/>
    <mergeCell ref="W6:X6"/>
    <mergeCell ref="U7:V7"/>
    <mergeCell ref="W7:X7"/>
    <mergeCell ref="Y6:Z6"/>
    <mergeCell ref="AA6:AB6"/>
    <mergeCell ref="AC6:AD6"/>
    <mergeCell ref="O6:P6"/>
    <mergeCell ref="Q6:R6"/>
    <mergeCell ref="S6:T6"/>
    <mergeCell ref="U6:V6"/>
    <mergeCell ref="G6:H6"/>
    <mergeCell ref="I6:J6"/>
    <mergeCell ref="K6:L6"/>
    <mergeCell ref="M6:N6"/>
    <mergeCell ref="A6:A8"/>
    <mergeCell ref="B6:B8"/>
    <mergeCell ref="C6:D6"/>
    <mergeCell ref="E6:F6"/>
    <mergeCell ref="C7:D7"/>
    <mergeCell ref="E7:F7"/>
    <mergeCell ref="AE6:AF6"/>
    <mergeCell ref="AE7:AF7"/>
    <mergeCell ref="AG6:AH6"/>
    <mergeCell ref="AG7:AH7"/>
    <mergeCell ref="AI6:AJ6"/>
    <mergeCell ref="AI7:AJ7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I9:AJ9"/>
    <mergeCell ref="AA9:AB9"/>
    <mergeCell ref="AC9:AD9"/>
    <mergeCell ref="AE9:AF9"/>
    <mergeCell ref="AG9:AH9"/>
  </mergeCells>
  <printOptions horizontalCentered="1"/>
  <pageMargins left="0.75" right="0.75" top="0.36" bottom="1" header="0" footer="0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6"/>
  <sheetViews>
    <sheetView showGridLines="0" workbookViewId="0" topLeftCell="B1">
      <selection activeCell="F35" sqref="F35"/>
    </sheetView>
  </sheetViews>
  <sheetFormatPr defaultColWidth="9.625" defaultRowHeight="12.75"/>
  <cols>
    <col min="1" max="1" width="27.125" style="38" bestFit="1" customWidth="1"/>
    <col min="2" max="2" width="6.25390625" style="38" bestFit="1" customWidth="1"/>
    <col min="3" max="3" width="5.25390625" style="38" customWidth="1"/>
    <col min="4" max="4" width="5.50390625" style="38" customWidth="1"/>
    <col min="5" max="5" width="5.75390625" style="38" customWidth="1"/>
    <col min="6" max="6" width="5.625" style="38" customWidth="1"/>
    <col min="7" max="7" width="5.375" style="38" customWidth="1"/>
    <col min="8" max="8" width="5.50390625" style="38" customWidth="1"/>
    <col min="9" max="9" width="6.00390625" style="38" customWidth="1"/>
    <col min="10" max="10" width="5.25390625" style="38" customWidth="1"/>
    <col min="11" max="11" width="4.375" style="38" customWidth="1"/>
    <col min="12" max="13" width="4.625" style="38" customWidth="1"/>
    <col min="14" max="14" width="4.75390625" style="38" customWidth="1"/>
    <col min="15" max="16" width="4.875" style="38" bestFit="1" customWidth="1"/>
    <col min="17" max="17" width="5.50390625" style="38" customWidth="1"/>
    <col min="18" max="18" width="4.375" style="38" customWidth="1"/>
    <col min="19" max="16384" width="9.625" style="38" customWidth="1"/>
  </cols>
  <sheetData>
    <row r="1" spans="1:18" s="34" customFormat="1" ht="12.75">
      <c r="A1" s="426" t="s">
        <v>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18" s="34" customFormat="1" ht="12.75">
      <c r="A2" s="426" t="s">
        <v>330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</row>
    <row r="3" s="34" customFormat="1" ht="12.75">
      <c r="A3" s="33"/>
    </row>
    <row r="4" s="34" customFormat="1" ht="12.75">
      <c r="A4" s="34" t="s">
        <v>331</v>
      </c>
    </row>
    <row r="5" spans="1:18" s="34" customFormat="1" ht="12.75">
      <c r="A5" s="427" t="s">
        <v>5</v>
      </c>
      <c r="B5" s="424" t="s">
        <v>837</v>
      </c>
      <c r="C5" s="429"/>
      <c r="D5" s="425"/>
      <c r="E5" s="424" t="s">
        <v>838</v>
      </c>
      <c r="F5" s="425"/>
      <c r="G5" s="424">
        <v>16</v>
      </c>
      <c r="H5" s="425"/>
      <c r="I5" s="424">
        <v>17</v>
      </c>
      <c r="J5" s="425"/>
      <c r="K5" s="424">
        <v>18</v>
      </c>
      <c r="L5" s="425"/>
      <c r="M5" s="424">
        <v>19</v>
      </c>
      <c r="N5" s="425"/>
      <c r="O5" s="424" t="s">
        <v>839</v>
      </c>
      <c r="P5" s="425"/>
      <c r="Q5" s="424" t="s">
        <v>840</v>
      </c>
      <c r="R5" s="425"/>
    </row>
    <row r="6" spans="1:18" s="34" customFormat="1" ht="12.75">
      <c r="A6" s="428"/>
      <c r="B6" s="214" t="s">
        <v>115</v>
      </c>
      <c r="C6" s="215" t="s">
        <v>733</v>
      </c>
      <c r="D6" s="215" t="s">
        <v>734</v>
      </c>
      <c r="E6" s="214" t="s">
        <v>733</v>
      </c>
      <c r="F6" s="214" t="s">
        <v>734</v>
      </c>
      <c r="G6" s="214" t="s">
        <v>733</v>
      </c>
      <c r="H6" s="214" t="s">
        <v>734</v>
      </c>
      <c r="I6" s="214" t="s">
        <v>733</v>
      </c>
      <c r="J6" s="214" t="s">
        <v>734</v>
      </c>
      <c r="K6" s="214" t="s">
        <v>733</v>
      </c>
      <c r="L6" s="214" t="s">
        <v>734</v>
      </c>
      <c r="M6" s="214" t="s">
        <v>733</v>
      </c>
      <c r="N6" s="214" t="s">
        <v>734</v>
      </c>
      <c r="O6" s="214" t="s">
        <v>733</v>
      </c>
      <c r="P6" s="214" t="s">
        <v>734</v>
      </c>
      <c r="Q6" s="214" t="s">
        <v>733</v>
      </c>
      <c r="R6" s="214" t="s">
        <v>734</v>
      </c>
    </row>
    <row r="7" spans="1:18" s="34" customFormat="1" ht="18.75" customHeight="1">
      <c r="A7" s="216" t="s">
        <v>7</v>
      </c>
      <c r="B7" s="40">
        <f>SUM(B8+B18+B47)</f>
        <v>16901</v>
      </c>
      <c r="C7" s="40">
        <f>SUM(C8+C18+C47)</f>
        <v>7727</v>
      </c>
      <c r="D7" s="40">
        <f>SUM(D8+D18+D47)</f>
        <v>9174</v>
      </c>
      <c r="E7" s="40">
        <f aca="true" t="shared" si="0" ref="E7:R7">(E8+E14+E47)</f>
        <v>1525</v>
      </c>
      <c r="F7" s="40">
        <f t="shared" si="0"/>
        <v>1785</v>
      </c>
      <c r="G7" s="40">
        <f t="shared" si="0"/>
        <v>1129</v>
      </c>
      <c r="H7" s="40">
        <f t="shared" si="0"/>
        <v>1378</v>
      </c>
      <c r="I7" s="40">
        <f t="shared" si="0"/>
        <v>1009</v>
      </c>
      <c r="J7" s="40">
        <f t="shared" si="0"/>
        <v>1277</v>
      </c>
      <c r="K7" s="40">
        <f t="shared" si="0"/>
        <v>501</v>
      </c>
      <c r="L7" s="40">
        <f t="shared" si="0"/>
        <v>477</v>
      </c>
      <c r="M7" s="40">
        <f t="shared" si="0"/>
        <v>262</v>
      </c>
      <c r="N7" s="40">
        <f t="shared" si="0"/>
        <v>238</v>
      </c>
      <c r="O7" s="40">
        <f t="shared" si="0"/>
        <v>304</v>
      </c>
      <c r="P7" s="40">
        <f t="shared" si="0"/>
        <v>364</v>
      </c>
      <c r="Q7" s="40">
        <f t="shared" si="0"/>
        <v>102</v>
      </c>
      <c r="R7" s="40">
        <f t="shared" si="0"/>
        <v>220</v>
      </c>
    </row>
    <row r="8" spans="1:18" s="34" customFormat="1" ht="18.75" customHeight="1">
      <c r="A8" s="216" t="s">
        <v>9</v>
      </c>
      <c r="B8" s="40">
        <f>SUM(B9+B11+B14)</f>
        <v>38</v>
      </c>
      <c r="C8" s="40">
        <f>SUM(C9+C11+C14)</f>
        <v>24</v>
      </c>
      <c r="D8" s="40">
        <f>SUM(D9+D11+D14)</f>
        <v>14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f>SUM(Q9+Q11)</f>
        <v>13</v>
      </c>
      <c r="R8" s="40">
        <f>SUM(R9+R11)</f>
        <v>5</v>
      </c>
    </row>
    <row r="9" spans="1:18" ht="11.25" customHeight="1">
      <c r="A9" s="216" t="s">
        <v>10</v>
      </c>
      <c r="B9" s="40">
        <f>SUM(B10)</f>
        <v>5</v>
      </c>
      <c r="C9" s="40">
        <f>SUM(C10)</f>
        <v>5</v>
      </c>
      <c r="D9" s="40">
        <f>SUM(D10)</f>
        <v>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f>SUM(Q10)</f>
        <v>5</v>
      </c>
      <c r="R9" s="40">
        <f>SUM(R10)</f>
        <v>0</v>
      </c>
    </row>
    <row r="10" spans="1:18" ht="11.25" customHeight="1">
      <c r="A10" s="217" t="s">
        <v>11</v>
      </c>
      <c r="B10" s="37">
        <f>SUM(C10:D10)</f>
        <v>5</v>
      </c>
      <c r="C10" s="37">
        <f>SUM(E10+G10+I10+K10+M10+O10+Q10)</f>
        <v>5</v>
      </c>
      <c r="D10" s="37">
        <f>SUM(F10+H10+J10+L10+N10+P10+R10)</f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>
        <v>5</v>
      </c>
      <c r="R10" s="36"/>
    </row>
    <row r="11" spans="1:18" ht="11.25" customHeight="1">
      <c r="A11" s="216" t="s">
        <v>12</v>
      </c>
      <c r="B11" s="40">
        <f>SUM(B12:B13)</f>
        <v>13</v>
      </c>
      <c r="C11" s="40">
        <f>SUM(C12:C13)</f>
        <v>8</v>
      </c>
      <c r="D11" s="40">
        <f>SUM(D12:D13)</f>
        <v>5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f>SUM(Q12:Q13)</f>
        <v>8</v>
      </c>
      <c r="R11" s="40">
        <f>SUM(R12:R13)</f>
        <v>5</v>
      </c>
    </row>
    <row r="12" spans="1:18" ht="11.25" customHeight="1">
      <c r="A12" s="217" t="s">
        <v>11</v>
      </c>
      <c r="B12" s="37">
        <f>SUM(C12:D12)</f>
        <v>2</v>
      </c>
      <c r="C12" s="37">
        <f>SUM(E12+G12+I12+K12+M12+O12+Q12)</f>
        <v>2</v>
      </c>
      <c r="D12" s="37">
        <f>SUM(F12+H12+J12+L12+N12+P12+R12)</f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>
        <v>2</v>
      </c>
      <c r="R12" s="36"/>
    </row>
    <row r="13" spans="1:18" ht="11.25" customHeight="1">
      <c r="A13" s="217" t="s">
        <v>13</v>
      </c>
      <c r="B13" s="37">
        <f>SUM(C13:D13)</f>
        <v>11</v>
      </c>
      <c r="C13" s="37">
        <f>SUM(E13+G13+I13+K13+M13+O13+Q13)</f>
        <v>6</v>
      </c>
      <c r="D13" s="37">
        <f>SUM(F13+H13+J13+L13+N13+P13+R13)</f>
        <v>5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>
        <v>6</v>
      </c>
      <c r="R13" s="37">
        <v>5</v>
      </c>
    </row>
    <row r="14" spans="1:18" ht="11.25" customHeight="1">
      <c r="A14" s="216" t="s">
        <v>14</v>
      </c>
      <c r="B14" s="40">
        <f>SUM(B15:B17)</f>
        <v>20</v>
      </c>
      <c r="C14" s="40">
        <f>SUM(C15:C17)</f>
        <v>11</v>
      </c>
      <c r="D14" s="40">
        <f>SUM(D15:D17)</f>
        <v>9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f>SUM(Q15:Q17)</f>
        <v>11</v>
      </c>
      <c r="R14" s="40">
        <f>SUM(R15:R17)</f>
        <v>9</v>
      </c>
    </row>
    <row r="15" spans="1:18" ht="11.25" customHeight="1">
      <c r="A15" s="217" t="s">
        <v>15</v>
      </c>
      <c r="B15" s="37">
        <f>SUM(C15:D15)</f>
        <v>7</v>
      </c>
      <c r="C15" s="37">
        <f aca="true" t="shared" si="1" ref="C15:D17">SUM(E15+G15+I15+K15+M15+O15+Q15)</f>
        <v>2</v>
      </c>
      <c r="D15" s="37">
        <f t="shared" si="1"/>
        <v>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</v>
      </c>
      <c r="R15" s="37">
        <v>5</v>
      </c>
    </row>
    <row r="16" spans="1:18" ht="11.25" customHeight="1">
      <c r="A16" s="217" t="s">
        <v>16</v>
      </c>
      <c r="B16" s="37">
        <f>SUM(C16:D16)</f>
        <v>7</v>
      </c>
      <c r="C16" s="37">
        <f t="shared" si="1"/>
        <v>3</v>
      </c>
      <c r="D16" s="37">
        <f t="shared" si="1"/>
        <v>4</v>
      </c>
      <c r="E16" s="39"/>
      <c r="F16" s="39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>
        <v>3</v>
      </c>
      <c r="R16" s="37">
        <v>4</v>
      </c>
    </row>
    <row r="17" spans="1:18" ht="11.25" customHeight="1">
      <c r="A17" s="217" t="s">
        <v>17</v>
      </c>
      <c r="B17" s="37">
        <f>SUM(C17:D17)</f>
        <v>6</v>
      </c>
      <c r="C17" s="37">
        <f t="shared" si="1"/>
        <v>6</v>
      </c>
      <c r="D17" s="37">
        <f t="shared" si="1"/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>
        <v>6</v>
      </c>
      <c r="R17" s="36"/>
    </row>
    <row r="18" spans="1:18" s="34" customFormat="1" ht="18.75" customHeight="1">
      <c r="A18" s="216" t="s">
        <v>18</v>
      </c>
      <c r="B18" s="40">
        <f>SUM(B19+B20+B21+B28+B33+B34+B38+B39+B42+B43+B44+B45+B46)</f>
        <v>6330</v>
      </c>
      <c r="C18" s="40">
        <f>SUM(C19+C20+C21+C28+C33+C34+C38+C39+C42+C43+C44+C45+C46)</f>
        <v>2895</v>
      </c>
      <c r="D18" s="40">
        <f>SUM(D19+D20+D21+D28+D33+D34+D38+D39+D42+D43+D44+D45+D46)</f>
        <v>3435</v>
      </c>
      <c r="E18" s="35"/>
      <c r="F18" s="35"/>
      <c r="G18" s="35"/>
      <c r="H18" s="35"/>
      <c r="I18" s="40">
        <f aca="true" t="shared" si="2" ref="I18:R18">SUM(I19+I20+I21+I28+I33+I34+I38+I39+I42+I43+I44+I45+I46)</f>
        <v>74</v>
      </c>
      <c r="J18" s="40">
        <f t="shared" si="2"/>
        <v>95</v>
      </c>
      <c r="K18" s="40">
        <f t="shared" si="2"/>
        <v>292</v>
      </c>
      <c r="L18" s="40">
        <f t="shared" si="2"/>
        <v>356</v>
      </c>
      <c r="M18" s="40">
        <f t="shared" si="2"/>
        <v>324</v>
      </c>
      <c r="N18" s="40">
        <f t="shared" si="2"/>
        <v>476</v>
      </c>
      <c r="O18" s="40">
        <f t="shared" si="2"/>
        <v>1785</v>
      </c>
      <c r="P18" s="40">
        <f t="shared" si="2"/>
        <v>2104</v>
      </c>
      <c r="Q18" s="40">
        <f t="shared" si="2"/>
        <v>420</v>
      </c>
      <c r="R18" s="40">
        <f t="shared" si="2"/>
        <v>404</v>
      </c>
    </row>
    <row r="19" spans="1:18" ht="11.25" customHeight="1">
      <c r="A19" s="217" t="s">
        <v>117</v>
      </c>
      <c r="B19" s="37">
        <f>SUM(C19:D19)</f>
        <v>73</v>
      </c>
      <c r="C19" s="37">
        <f>SUM(E19+G19+I19+K19+M19+O19+Q19)</f>
        <v>66</v>
      </c>
      <c r="D19" s="37">
        <f>SUM(F19+H19+J19+L19+N19+P19+R19)</f>
        <v>7</v>
      </c>
      <c r="E19" s="36"/>
      <c r="F19" s="36"/>
      <c r="G19" s="36"/>
      <c r="H19" s="36"/>
      <c r="I19" s="37">
        <v>1</v>
      </c>
      <c r="J19" s="36"/>
      <c r="K19" s="37">
        <v>8</v>
      </c>
      <c r="L19" s="37">
        <v>2</v>
      </c>
      <c r="M19" s="37">
        <v>11</v>
      </c>
      <c r="N19" s="36"/>
      <c r="O19" s="37">
        <v>36</v>
      </c>
      <c r="P19" s="37">
        <v>5</v>
      </c>
      <c r="Q19" s="37">
        <v>10</v>
      </c>
      <c r="R19" s="36"/>
    </row>
    <row r="20" spans="1:18" ht="11.25" customHeight="1">
      <c r="A20" s="217" t="s">
        <v>20</v>
      </c>
      <c r="B20" s="37">
        <f>SUM(C20:D20)</f>
        <v>81</v>
      </c>
      <c r="C20" s="37">
        <f>SUM(E20+G20+I20+K20+M20+O20+Q20)</f>
        <v>29</v>
      </c>
      <c r="D20" s="37">
        <f>SUM(F20+H20+J20+L20+N20+P20+R20)</f>
        <v>52</v>
      </c>
      <c r="E20" s="36"/>
      <c r="F20" s="36"/>
      <c r="G20" s="36"/>
      <c r="H20" s="36"/>
      <c r="I20" s="36"/>
      <c r="J20" s="36"/>
      <c r="K20" s="37">
        <v>1</v>
      </c>
      <c r="L20" s="37">
        <v>1</v>
      </c>
      <c r="M20" s="36"/>
      <c r="N20" s="37">
        <v>7</v>
      </c>
      <c r="O20" s="37">
        <v>4</v>
      </c>
      <c r="P20" s="37">
        <v>7</v>
      </c>
      <c r="Q20" s="37">
        <v>24</v>
      </c>
      <c r="R20" s="37">
        <v>37</v>
      </c>
    </row>
    <row r="21" spans="1:18" ht="11.25" customHeight="1">
      <c r="A21" s="217" t="s">
        <v>21</v>
      </c>
      <c r="B21" s="37">
        <f>SUM(B22:B27)</f>
        <v>378</v>
      </c>
      <c r="C21" s="37">
        <f>SUM(C22:C27)</f>
        <v>248</v>
      </c>
      <c r="D21" s="37">
        <f>SUM(D22:D27)</f>
        <v>130</v>
      </c>
      <c r="E21" s="39"/>
      <c r="F21" s="39"/>
      <c r="G21" s="36"/>
      <c r="H21" s="36"/>
      <c r="I21" s="37">
        <f aca="true" t="shared" si="3" ref="I21:R21">SUM(I22:I27)</f>
        <v>2</v>
      </c>
      <c r="J21" s="37">
        <f t="shared" si="3"/>
        <v>5</v>
      </c>
      <c r="K21" s="37">
        <f t="shared" si="3"/>
        <v>34</v>
      </c>
      <c r="L21" s="37">
        <f t="shared" si="3"/>
        <v>19</v>
      </c>
      <c r="M21" s="37">
        <f t="shared" si="3"/>
        <v>45</v>
      </c>
      <c r="N21" s="37">
        <f t="shared" si="3"/>
        <v>42</v>
      </c>
      <c r="O21" s="37">
        <f t="shared" si="3"/>
        <v>124</v>
      </c>
      <c r="P21" s="37">
        <f t="shared" si="3"/>
        <v>45</v>
      </c>
      <c r="Q21" s="37">
        <f t="shared" si="3"/>
        <v>43</v>
      </c>
      <c r="R21" s="37">
        <f t="shared" si="3"/>
        <v>19</v>
      </c>
    </row>
    <row r="22" spans="1:18" ht="11.25" customHeight="1">
      <c r="A22" s="217" t="s">
        <v>22</v>
      </c>
      <c r="B22" s="37">
        <f aca="true" t="shared" si="4" ref="B22:B27">SUM(C22:D22)</f>
        <v>188</v>
      </c>
      <c r="C22" s="37">
        <f aca="true" t="shared" si="5" ref="C22:D27">SUM(E22+G22+I22+K22+M22+O22+Q22)</f>
        <v>133</v>
      </c>
      <c r="D22" s="37">
        <f t="shared" si="5"/>
        <v>55</v>
      </c>
      <c r="E22" s="39"/>
      <c r="F22" s="39"/>
      <c r="G22" s="39"/>
      <c r="H22" s="39"/>
      <c r="I22" s="39">
        <v>2</v>
      </c>
      <c r="J22" s="39">
        <v>5</v>
      </c>
      <c r="K22" s="39">
        <v>32</v>
      </c>
      <c r="L22" s="39">
        <v>15</v>
      </c>
      <c r="M22" s="39">
        <v>25</v>
      </c>
      <c r="N22" s="39">
        <v>19</v>
      </c>
      <c r="O22" s="39">
        <v>53</v>
      </c>
      <c r="P22" s="39">
        <v>10</v>
      </c>
      <c r="Q22" s="39">
        <v>21</v>
      </c>
      <c r="R22" s="39">
        <v>6</v>
      </c>
    </row>
    <row r="23" spans="1:18" ht="11.25" customHeight="1">
      <c r="A23" s="217" t="s">
        <v>23</v>
      </c>
      <c r="B23" s="37">
        <f t="shared" si="4"/>
        <v>10</v>
      </c>
      <c r="C23" s="37">
        <f t="shared" si="5"/>
        <v>8</v>
      </c>
      <c r="D23" s="37">
        <f t="shared" si="5"/>
        <v>2</v>
      </c>
      <c r="E23" s="36"/>
      <c r="F23" s="36"/>
      <c r="G23" s="36"/>
      <c r="H23" s="36"/>
      <c r="I23" s="36"/>
      <c r="J23" s="36"/>
      <c r="K23" s="36"/>
      <c r="L23" s="37">
        <v>1</v>
      </c>
      <c r="M23" s="37">
        <v>1</v>
      </c>
      <c r="N23" s="36"/>
      <c r="O23" s="37">
        <v>4</v>
      </c>
      <c r="P23" s="37">
        <v>1</v>
      </c>
      <c r="Q23" s="37">
        <v>3</v>
      </c>
      <c r="R23" s="36"/>
    </row>
    <row r="24" spans="1:18" ht="11.25" customHeight="1">
      <c r="A24" s="217" t="s">
        <v>24</v>
      </c>
      <c r="B24" s="37">
        <f t="shared" si="4"/>
        <v>39</v>
      </c>
      <c r="C24" s="37">
        <f t="shared" si="5"/>
        <v>38</v>
      </c>
      <c r="D24" s="37">
        <f t="shared" si="5"/>
        <v>1</v>
      </c>
      <c r="E24" s="36"/>
      <c r="F24" s="36"/>
      <c r="G24" s="36"/>
      <c r="H24" s="36"/>
      <c r="I24" s="36"/>
      <c r="J24" s="36"/>
      <c r="K24" s="37">
        <v>1</v>
      </c>
      <c r="L24" s="36"/>
      <c r="M24" s="37">
        <v>6</v>
      </c>
      <c r="N24" s="36"/>
      <c r="O24" s="37">
        <v>24</v>
      </c>
      <c r="P24" s="37">
        <v>1</v>
      </c>
      <c r="Q24" s="37">
        <v>7</v>
      </c>
      <c r="R24" s="36"/>
    </row>
    <row r="25" spans="1:18" ht="11.25" customHeight="1">
      <c r="A25" s="217" t="s">
        <v>25</v>
      </c>
      <c r="B25" s="37">
        <f t="shared" si="4"/>
        <v>51</v>
      </c>
      <c r="C25" s="37">
        <f t="shared" si="5"/>
        <v>37</v>
      </c>
      <c r="D25" s="37">
        <f t="shared" si="5"/>
        <v>14</v>
      </c>
      <c r="E25" s="36"/>
      <c r="F25" s="36"/>
      <c r="G25" s="36"/>
      <c r="H25" s="36"/>
      <c r="I25" s="36"/>
      <c r="J25" s="36"/>
      <c r="K25" s="36"/>
      <c r="L25" s="36"/>
      <c r="M25" s="37">
        <v>3</v>
      </c>
      <c r="N25" s="37">
        <v>1</v>
      </c>
      <c r="O25" s="37">
        <v>28</v>
      </c>
      <c r="P25" s="37">
        <v>12</v>
      </c>
      <c r="Q25" s="37">
        <v>6</v>
      </c>
      <c r="R25" s="37">
        <v>1</v>
      </c>
    </row>
    <row r="26" spans="1:18" ht="11.25" customHeight="1">
      <c r="A26" s="217" t="s">
        <v>26</v>
      </c>
      <c r="B26" s="37">
        <f t="shared" si="4"/>
        <v>77</v>
      </c>
      <c r="C26" s="37">
        <f t="shared" si="5"/>
        <v>19</v>
      </c>
      <c r="D26" s="37">
        <f t="shared" si="5"/>
        <v>58</v>
      </c>
      <c r="E26" s="36"/>
      <c r="F26" s="36"/>
      <c r="G26" s="36"/>
      <c r="H26" s="36"/>
      <c r="I26" s="36"/>
      <c r="J26" s="36"/>
      <c r="K26" s="37">
        <v>1</v>
      </c>
      <c r="L26" s="37">
        <v>3</v>
      </c>
      <c r="M26" s="37">
        <v>5</v>
      </c>
      <c r="N26" s="37">
        <v>22</v>
      </c>
      <c r="O26" s="37">
        <v>8</v>
      </c>
      <c r="P26" s="37">
        <v>21</v>
      </c>
      <c r="Q26" s="37">
        <v>5</v>
      </c>
      <c r="R26" s="37">
        <v>12</v>
      </c>
    </row>
    <row r="27" spans="1:18" ht="11.25" customHeight="1">
      <c r="A27" s="217" t="s">
        <v>27</v>
      </c>
      <c r="B27" s="37">
        <f t="shared" si="4"/>
        <v>13</v>
      </c>
      <c r="C27" s="37">
        <f t="shared" si="5"/>
        <v>13</v>
      </c>
      <c r="D27" s="37">
        <f t="shared" si="5"/>
        <v>0</v>
      </c>
      <c r="E27" s="39"/>
      <c r="F27" s="39"/>
      <c r="G27" s="36"/>
      <c r="H27" s="36"/>
      <c r="I27" s="36"/>
      <c r="J27" s="36"/>
      <c r="K27" s="36"/>
      <c r="L27" s="36"/>
      <c r="M27" s="37">
        <v>5</v>
      </c>
      <c r="N27" s="36"/>
      <c r="O27" s="37">
        <v>7</v>
      </c>
      <c r="P27" s="36"/>
      <c r="Q27" s="37">
        <v>1</v>
      </c>
      <c r="R27" s="36"/>
    </row>
    <row r="28" spans="1:18" ht="11.25" customHeight="1">
      <c r="A28" s="217" t="s">
        <v>28</v>
      </c>
      <c r="B28" s="37">
        <f>SUM(B29:B32)</f>
        <v>2383</v>
      </c>
      <c r="C28" s="37">
        <f>SUM(C29:C32)</f>
        <v>925</v>
      </c>
      <c r="D28" s="37">
        <f>SUM(D29:D32)</f>
        <v>1458</v>
      </c>
      <c r="E28" s="39"/>
      <c r="F28" s="39"/>
      <c r="G28" s="36"/>
      <c r="H28" s="36"/>
      <c r="I28" s="37">
        <f aca="true" t="shared" si="6" ref="I28:R28">SUM(I29:I32)</f>
        <v>41</v>
      </c>
      <c r="J28" s="37">
        <f t="shared" si="6"/>
        <v>63</v>
      </c>
      <c r="K28" s="37">
        <f t="shared" si="6"/>
        <v>75</v>
      </c>
      <c r="L28" s="37">
        <f t="shared" si="6"/>
        <v>112</v>
      </c>
      <c r="M28" s="37">
        <f t="shared" si="6"/>
        <v>44</v>
      </c>
      <c r="N28" s="37">
        <f t="shared" si="6"/>
        <v>121</v>
      </c>
      <c r="O28" s="37">
        <f t="shared" si="6"/>
        <v>619</v>
      </c>
      <c r="P28" s="37">
        <f t="shared" si="6"/>
        <v>948</v>
      </c>
      <c r="Q28" s="37">
        <f t="shared" si="6"/>
        <v>146</v>
      </c>
      <c r="R28" s="37">
        <f t="shared" si="6"/>
        <v>214</v>
      </c>
    </row>
    <row r="29" spans="1:18" ht="11.25" customHeight="1">
      <c r="A29" s="217" t="s">
        <v>22</v>
      </c>
      <c r="B29" s="37">
        <f>SUM(C29:D29)</f>
        <v>525</v>
      </c>
      <c r="C29" s="37">
        <f aca="true" t="shared" si="7" ref="C29:D33">SUM(E29+G29+I29+K29+M29+O29+Q29)</f>
        <v>210</v>
      </c>
      <c r="D29" s="37">
        <f t="shared" si="7"/>
        <v>315</v>
      </c>
      <c r="E29" s="39"/>
      <c r="F29" s="39"/>
      <c r="G29" s="36"/>
      <c r="H29" s="36"/>
      <c r="I29" s="37">
        <v>41</v>
      </c>
      <c r="J29" s="37">
        <v>63</v>
      </c>
      <c r="K29" s="37">
        <v>75</v>
      </c>
      <c r="L29" s="37">
        <v>112</v>
      </c>
      <c r="M29" s="37">
        <v>25</v>
      </c>
      <c r="N29" s="37">
        <v>37</v>
      </c>
      <c r="O29" s="37">
        <v>42</v>
      </c>
      <c r="P29" s="37">
        <v>62</v>
      </c>
      <c r="Q29" s="37">
        <v>27</v>
      </c>
      <c r="R29" s="37">
        <v>41</v>
      </c>
    </row>
    <row r="30" spans="1:18" ht="11.25" customHeight="1">
      <c r="A30" s="217" t="s">
        <v>29</v>
      </c>
      <c r="B30" s="37">
        <f>SUM(C30:D30)</f>
        <v>344</v>
      </c>
      <c r="C30" s="37">
        <f t="shared" si="7"/>
        <v>171</v>
      </c>
      <c r="D30" s="37">
        <f t="shared" si="7"/>
        <v>173</v>
      </c>
      <c r="E30" s="39"/>
      <c r="F30" s="39"/>
      <c r="G30" s="36"/>
      <c r="H30" s="36"/>
      <c r="I30" s="36"/>
      <c r="J30" s="36"/>
      <c r="K30" s="36"/>
      <c r="L30" s="36"/>
      <c r="M30" s="36"/>
      <c r="N30" s="36"/>
      <c r="O30" s="37">
        <v>123</v>
      </c>
      <c r="P30" s="37">
        <v>121</v>
      </c>
      <c r="Q30" s="37">
        <v>48</v>
      </c>
      <c r="R30" s="37">
        <v>52</v>
      </c>
    </row>
    <row r="31" spans="1:18" ht="11.25" customHeight="1">
      <c r="A31" s="217" t="s">
        <v>30</v>
      </c>
      <c r="B31" s="37">
        <f>SUM(C31:D31)</f>
        <v>268</v>
      </c>
      <c r="C31" s="37">
        <f t="shared" si="7"/>
        <v>89</v>
      </c>
      <c r="D31" s="37">
        <f t="shared" si="7"/>
        <v>179</v>
      </c>
      <c r="E31" s="39"/>
      <c r="F31" s="39"/>
      <c r="G31" s="36"/>
      <c r="H31" s="36"/>
      <c r="I31" s="36"/>
      <c r="J31" s="36"/>
      <c r="K31" s="36"/>
      <c r="L31" s="36"/>
      <c r="M31" s="37">
        <v>4</v>
      </c>
      <c r="N31" s="37">
        <v>16</v>
      </c>
      <c r="O31" s="37">
        <v>85</v>
      </c>
      <c r="P31" s="37">
        <v>163</v>
      </c>
      <c r="Q31" s="36"/>
      <c r="R31" s="36"/>
    </row>
    <row r="32" spans="1:18" ht="11.25" customHeight="1">
      <c r="A32" s="217" t="s">
        <v>31</v>
      </c>
      <c r="B32" s="37">
        <f>SUM(C32:D32)</f>
        <v>1246</v>
      </c>
      <c r="C32" s="37">
        <f t="shared" si="7"/>
        <v>455</v>
      </c>
      <c r="D32" s="37">
        <f t="shared" si="7"/>
        <v>791</v>
      </c>
      <c r="E32" s="36"/>
      <c r="F32" s="36"/>
      <c r="G32" s="36"/>
      <c r="H32" s="36"/>
      <c r="I32" s="36"/>
      <c r="J32" s="36"/>
      <c r="K32" s="36"/>
      <c r="L32" s="36"/>
      <c r="M32" s="37">
        <v>15</v>
      </c>
      <c r="N32" s="37">
        <v>68</v>
      </c>
      <c r="O32" s="37">
        <v>369</v>
      </c>
      <c r="P32" s="37">
        <v>602</v>
      </c>
      <c r="Q32" s="37">
        <v>71</v>
      </c>
      <c r="R32" s="37">
        <v>121</v>
      </c>
    </row>
    <row r="33" spans="1:18" ht="11.25" customHeight="1">
      <c r="A33" s="217" t="s">
        <v>32</v>
      </c>
      <c r="B33" s="37">
        <f>SUM(C33:D33)</f>
        <v>950</v>
      </c>
      <c r="C33" s="37">
        <f t="shared" si="7"/>
        <v>512</v>
      </c>
      <c r="D33" s="37">
        <f t="shared" si="7"/>
        <v>438</v>
      </c>
      <c r="E33" s="36"/>
      <c r="F33" s="36"/>
      <c r="G33" s="36"/>
      <c r="H33" s="36"/>
      <c r="I33" s="37">
        <v>4</v>
      </c>
      <c r="J33" s="37">
        <v>4</v>
      </c>
      <c r="K33" s="37">
        <v>57</v>
      </c>
      <c r="L33" s="37">
        <v>51</v>
      </c>
      <c r="M33" s="37">
        <v>72</v>
      </c>
      <c r="N33" s="37">
        <v>81</v>
      </c>
      <c r="O33" s="37">
        <v>320</v>
      </c>
      <c r="P33" s="37">
        <v>261</v>
      </c>
      <c r="Q33" s="37">
        <v>59</v>
      </c>
      <c r="R33" s="37">
        <v>41</v>
      </c>
    </row>
    <row r="34" spans="1:18" ht="11.25" customHeight="1">
      <c r="A34" s="217" t="s">
        <v>33</v>
      </c>
      <c r="B34" s="37">
        <f>SUM(B35:B37)</f>
        <v>440</v>
      </c>
      <c r="C34" s="37">
        <f>SUM(C35:C37)</f>
        <v>226</v>
      </c>
      <c r="D34" s="37">
        <f>SUM(D35:D37)</f>
        <v>214</v>
      </c>
      <c r="E34" s="36"/>
      <c r="F34" s="36"/>
      <c r="G34" s="36"/>
      <c r="H34" s="36"/>
      <c r="I34" s="37">
        <f aca="true" t="shared" si="8" ref="I34:R34">SUM(I35:I37)</f>
        <v>4</v>
      </c>
      <c r="J34" s="37">
        <f t="shared" si="8"/>
        <v>2</v>
      </c>
      <c r="K34" s="37">
        <f t="shared" si="8"/>
        <v>15</v>
      </c>
      <c r="L34" s="37">
        <f t="shared" si="8"/>
        <v>16</v>
      </c>
      <c r="M34" s="37">
        <f t="shared" si="8"/>
        <v>33</v>
      </c>
      <c r="N34" s="37">
        <f t="shared" si="8"/>
        <v>38</v>
      </c>
      <c r="O34" s="37">
        <f t="shared" si="8"/>
        <v>139</v>
      </c>
      <c r="P34" s="37">
        <f t="shared" si="8"/>
        <v>126</v>
      </c>
      <c r="Q34" s="37">
        <f t="shared" si="8"/>
        <v>35</v>
      </c>
      <c r="R34" s="37">
        <f t="shared" si="8"/>
        <v>32</v>
      </c>
    </row>
    <row r="35" spans="1:18" ht="11.25" customHeight="1">
      <c r="A35" s="217" t="s">
        <v>22</v>
      </c>
      <c r="B35" s="37">
        <f>SUM(C35:D35)</f>
        <v>154</v>
      </c>
      <c r="C35" s="37">
        <f aca="true" t="shared" si="9" ref="C35:D38">SUM(E35+G35+I35+K35+M35+O35+Q35)</f>
        <v>80</v>
      </c>
      <c r="D35" s="37">
        <f t="shared" si="9"/>
        <v>74</v>
      </c>
      <c r="E35" s="36"/>
      <c r="F35" s="36"/>
      <c r="G35" s="36"/>
      <c r="H35" s="36"/>
      <c r="I35" s="37">
        <v>3</v>
      </c>
      <c r="J35" s="37">
        <v>2</v>
      </c>
      <c r="K35" s="37">
        <v>14</v>
      </c>
      <c r="L35" s="37">
        <v>14</v>
      </c>
      <c r="M35" s="37">
        <v>18</v>
      </c>
      <c r="N35" s="37">
        <v>26</v>
      </c>
      <c r="O35" s="37">
        <v>34</v>
      </c>
      <c r="P35" s="37">
        <v>25</v>
      </c>
      <c r="Q35" s="37">
        <v>11</v>
      </c>
      <c r="R35" s="37">
        <v>7</v>
      </c>
    </row>
    <row r="36" spans="1:18" ht="11.25" customHeight="1">
      <c r="A36" s="217" t="s">
        <v>34</v>
      </c>
      <c r="B36" s="37">
        <f>SUM(C36:D36)</f>
        <v>61</v>
      </c>
      <c r="C36" s="37">
        <f t="shared" si="9"/>
        <v>28</v>
      </c>
      <c r="D36" s="37">
        <f t="shared" si="9"/>
        <v>33</v>
      </c>
      <c r="E36" s="36"/>
      <c r="F36" s="36"/>
      <c r="G36" s="36"/>
      <c r="H36" s="36"/>
      <c r="I36" s="36"/>
      <c r="J36" s="36"/>
      <c r="K36" s="36"/>
      <c r="L36" s="37">
        <v>2</v>
      </c>
      <c r="M36" s="37">
        <v>1</v>
      </c>
      <c r="N36" s="37">
        <v>2</v>
      </c>
      <c r="O36" s="37">
        <v>17</v>
      </c>
      <c r="P36" s="37">
        <v>17</v>
      </c>
      <c r="Q36" s="37">
        <v>10</v>
      </c>
      <c r="R36" s="37">
        <v>12</v>
      </c>
    </row>
    <row r="37" spans="1:18" ht="11.25" customHeight="1">
      <c r="A37" s="217" t="s">
        <v>35</v>
      </c>
      <c r="B37" s="37">
        <f>SUM(C37:D37)</f>
        <v>225</v>
      </c>
      <c r="C37" s="37">
        <f t="shared" si="9"/>
        <v>118</v>
      </c>
      <c r="D37" s="37">
        <f t="shared" si="9"/>
        <v>107</v>
      </c>
      <c r="E37" s="36"/>
      <c r="F37" s="36"/>
      <c r="G37" s="36"/>
      <c r="H37" s="36"/>
      <c r="I37" s="37">
        <v>1</v>
      </c>
      <c r="J37" s="36"/>
      <c r="K37" s="37">
        <v>1</v>
      </c>
      <c r="L37" s="36"/>
      <c r="M37" s="37">
        <v>14</v>
      </c>
      <c r="N37" s="37">
        <v>10</v>
      </c>
      <c r="O37" s="37">
        <v>88</v>
      </c>
      <c r="P37" s="37">
        <v>84</v>
      </c>
      <c r="Q37" s="37">
        <v>14</v>
      </c>
      <c r="R37" s="37">
        <v>13</v>
      </c>
    </row>
    <row r="38" spans="1:18" ht="11.25" customHeight="1">
      <c r="A38" s="217" t="s">
        <v>36</v>
      </c>
      <c r="B38" s="37">
        <f>SUM(C38:D38)</f>
        <v>164</v>
      </c>
      <c r="C38" s="37">
        <f t="shared" si="9"/>
        <v>17</v>
      </c>
      <c r="D38" s="37">
        <f t="shared" si="9"/>
        <v>147</v>
      </c>
      <c r="E38" s="36"/>
      <c r="F38" s="36"/>
      <c r="G38" s="36"/>
      <c r="H38" s="36"/>
      <c r="I38" s="36"/>
      <c r="J38" s="37">
        <v>4</v>
      </c>
      <c r="K38" s="37">
        <v>4</v>
      </c>
      <c r="L38" s="37">
        <v>28</v>
      </c>
      <c r="M38" s="37">
        <v>5</v>
      </c>
      <c r="N38" s="37">
        <v>37</v>
      </c>
      <c r="O38" s="37">
        <v>8</v>
      </c>
      <c r="P38" s="37">
        <v>73</v>
      </c>
      <c r="Q38" s="36"/>
      <c r="R38" s="37">
        <v>5</v>
      </c>
    </row>
    <row r="39" spans="1:18" ht="11.25" customHeight="1">
      <c r="A39" s="217" t="s">
        <v>37</v>
      </c>
      <c r="B39" s="37">
        <f>SUM(B40:B41)</f>
        <v>65</v>
      </c>
      <c r="C39" s="37">
        <f>SUM(C40:C41)</f>
        <v>54</v>
      </c>
      <c r="D39" s="37">
        <f>SUM(D40:D41)</f>
        <v>11</v>
      </c>
      <c r="E39" s="36"/>
      <c r="F39" s="36"/>
      <c r="G39" s="36"/>
      <c r="H39" s="36"/>
      <c r="I39" s="36"/>
      <c r="J39" s="36"/>
      <c r="K39" s="36"/>
      <c r="L39" s="36"/>
      <c r="M39" s="37">
        <f aca="true" t="shared" si="10" ref="M39:R39">SUM(M40:M41)</f>
        <v>8</v>
      </c>
      <c r="N39" s="37">
        <f t="shared" si="10"/>
        <v>2</v>
      </c>
      <c r="O39" s="37">
        <f t="shared" si="10"/>
        <v>24</v>
      </c>
      <c r="P39" s="37">
        <f t="shared" si="10"/>
        <v>6</v>
      </c>
      <c r="Q39" s="37">
        <f t="shared" si="10"/>
        <v>22</v>
      </c>
      <c r="R39" s="37">
        <f t="shared" si="10"/>
        <v>3</v>
      </c>
    </row>
    <row r="40" spans="1:18" ht="11.25" customHeight="1">
      <c r="A40" s="217" t="s">
        <v>22</v>
      </c>
      <c r="B40" s="37">
        <f aca="true" t="shared" si="11" ref="B40:B64">SUM(C40:D40)</f>
        <v>51</v>
      </c>
      <c r="C40" s="37">
        <f aca="true" t="shared" si="12" ref="C40:C64">SUM(E40+G40+I40+K40+M40+O40+Q40)</f>
        <v>42</v>
      </c>
      <c r="D40" s="37">
        <f aca="true" t="shared" si="13" ref="D40:D64">SUM(F40+H40+J40+L40+N40+P40+R40)</f>
        <v>9</v>
      </c>
      <c r="E40" s="36"/>
      <c r="F40" s="36"/>
      <c r="G40" s="36"/>
      <c r="H40" s="36"/>
      <c r="I40" s="36"/>
      <c r="J40" s="36"/>
      <c r="K40" s="36"/>
      <c r="L40" s="36"/>
      <c r="M40" s="37">
        <v>8</v>
      </c>
      <c r="N40" s="37">
        <v>2</v>
      </c>
      <c r="O40" s="37">
        <v>13</v>
      </c>
      <c r="P40" s="37">
        <v>4</v>
      </c>
      <c r="Q40" s="37">
        <v>21</v>
      </c>
      <c r="R40" s="37">
        <v>3</v>
      </c>
    </row>
    <row r="41" spans="1:18" ht="11.25" customHeight="1">
      <c r="A41" s="217" t="s">
        <v>38</v>
      </c>
      <c r="B41" s="37">
        <f t="shared" si="11"/>
        <v>14</v>
      </c>
      <c r="C41" s="37">
        <f t="shared" si="12"/>
        <v>12</v>
      </c>
      <c r="D41" s="37">
        <f t="shared" si="13"/>
        <v>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>
        <v>11</v>
      </c>
      <c r="P41" s="37">
        <v>2</v>
      </c>
      <c r="Q41" s="37">
        <v>1</v>
      </c>
      <c r="R41" s="36"/>
    </row>
    <row r="42" spans="1:18" ht="11.25" customHeight="1">
      <c r="A42" s="217" t="s">
        <v>39</v>
      </c>
      <c r="B42" s="37">
        <f t="shared" si="11"/>
        <v>51</v>
      </c>
      <c r="C42" s="37">
        <f t="shared" si="12"/>
        <v>43</v>
      </c>
      <c r="D42" s="37">
        <f t="shared" si="13"/>
        <v>8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>
        <v>26</v>
      </c>
      <c r="P42" s="37">
        <v>2</v>
      </c>
      <c r="Q42" s="37">
        <v>17</v>
      </c>
      <c r="R42" s="37">
        <v>6</v>
      </c>
    </row>
    <row r="43" spans="1:18" ht="11.25" customHeight="1">
      <c r="A43" s="217" t="s">
        <v>40</v>
      </c>
      <c r="B43" s="37">
        <f t="shared" si="11"/>
        <v>614</v>
      </c>
      <c r="C43" s="37">
        <f t="shared" si="12"/>
        <v>289</v>
      </c>
      <c r="D43" s="37">
        <f t="shared" si="13"/>
        <v>325</v>
      </c>
      <c r="E43" s="36"/>
      <c r="F43" s="36"/>
      <c r="G43" s="36"/>
      <c r="H43" s="36"/>
      <c r="I43" s="37">
        <v>6</v>
      </c>
      <c r="J43" s="37">
        <v>10</v>
      </c>
      <c r="K43" s="37">
        <v>49</v>
      </c>
      <c r="L43" s="37">
        <v>48</v>
      </c>
      <c r="M43" s="37">
        <v>44</v>
      </c>
      <c r="N43" s="37">
        <v>52</v>
      </c>
      <c r="O43" s="37">
        <v>175</v>
      </c>
      <c r="P43" s="37">
        <v>202</v>
      </c>
      <c r="Q43" s="37">
        <v>15</v>
      </c>
      <c r="R43" s="37">
        <v>13</v>
      </c>
    </row>
    <row r="44" spans="1:18" ht="11.25" customHeight="1">
      <c r="A44" s="217" t="s">
        <v>41</v>
      </c>
      <c r="B44" s="37">
        <f t="shared" si="11"/>
        <v>189</v>
      </c>
      <c r="C44" s="37">
        <f t="shared" si="12"/>
        <v>163</v>
      </c>
      <c r="D44" s="37">
        <f t="shared" si="13"/>
        <v>26</v>
      </c>
      <c r="E44" s="36"/>
      <c r="F44" s="36"/>
      <c r="G44" s="36"/>
      <c r="H44" s="36"/>
      <c r="I44" s="37">
        <v>12</v>
      </c>
      <c r="J44" s="37">
        <v>3</v>
      </c>
      <c r="K44" s="37">
        <v>16</v>
      </c>
      <c r="L44" s="36"/>
      <c r="M44" s="37">
        <v>18</v>
      </c>
      <c r="N44" s="37">
        <v>4</v>
      </c>
      <c r="O44" s="37">
        <v>100</v>
      </c>
      <c r="P44" s="37">
        <v>16</v>
      </c>
      <c r="Q44" s="37">
        <v>17</v>
      </c>
      <c r="R44" s="37">
        <v>3</v>
      </c>
    </row>
    <row r="45" spans="1:18" ht="11.25" customHeight="1">
      <c r="A45" s="217" t="s">
        <v>42</v>
      </c>
      <c r="B45" s="37">
        <f t="shared" si="11"/>
        <v>354</v>
      </c>
      <c r="C45" s="37">
        <f t="shared" si="12"/>
        <v>147</v>
      </c>
      <c r="D45" s="37">
        <f t="shared" si="13"/>
        <v>207</v>
      </c>
      <c r="E45" s="36"/>
      <c r="F45" s="36"/>
      <c r="G45" s="36"/>
      <c r="H45" s="36"/>
      <c r="I45" s="37">
        <v>4</v>
      </c>
      <c r="J45" s="37">
        <v>4</v>
      </c>
      <c r="K45" s="37">
        <v>17</v>
      </c>
      <c r="L45" s="37">
        <v>24</v>
      </c>
      <c r="M45" s="37">
        <v>21</v>
      </c>
      <c r="N45" s="37">
        <v>36</v>
      </c>
      <c r="O45" s="37">
        <v>96</v>
      </c>
      <c r="P45" s="37">
        <v>133</v>
      </c>
      <c r="Q45" s="37">
        <v>9</v>
      </c>
      <c r="R45" s="37">
        <v>10</v>
      </c>
    </row>
    <row r="46" spans="1:18" ht="11.25" customHeight="1">
      <c r="A46" s="217" t="s">
        <v>43</v>
      </c>
      <c r="B46" s="37">
        <f t="shared" si="11"/>
        <v>588</v>
      </c>
      <c r="C46" s="37">
        <f t="shared" si="12"/>
        <v>176</v>
      </c>
      <c r="D46" s="37">
        <f t="shared" si="13"/>
        <v>412</v>
      </c>
      <c r="E46" s="36"/>
      <c r="F46" s="36"/>
      <c r="G46" s="36"/>
      <c r="H46" s="36"/>
      <c r="I46" s="36"/>
      <c r="J46" s="36"/>
      <c r="K46" s="37">
        <v>16</v>
      </c>
      <c r="L46" s="37">
        <v>55</v>
      </c>
      <c r="M46" s="37">
        <v>23</v>
      </c>
      <c r="N46" s="37">
        <v>56</v>
      </c>
      <c r="O46" s="37">
        <v>114</v>
      </c>
      <c r="P46" s="37">
        <v>280</v>
      </c>
      <c r="Q46" s="37">
        <v>23</v>
      </c>
      <c r="R46" s="37">
        <v>21</v>
      </c>
    </row>
    <row r="47" spans="1:18" s="34" customFormat="1" ht="18.75" customHeight="1">
      <c r="A47" s="216" t="s">
        <v>44</v>
      </c>
      <c r="B47" s="40">
        <f t="shared" si="11"/>
        <v>10533</v>
      </c>
      <c r="C47" s="40">
        <f t="shared" si="12"/>
        <v>4808</v>
      </c>
      <c r="D47" s="40">
        <f t="shared" si="13"/>
        <v>5725</v>
      </c>
      <c r="E47" s="40">
        <f aca="true" t="shared" si="14" ref="E47:R47">SUM(E48:E64)</f>
        <v>1525</v>
      </c>
      <c r="F47" s="40">
        <f t="shared" si="14"/>
        <v>1785</v>
      </c>
      <c r="G47" s="40">
        <f t="shared" si="14"/>
        <v>1129</v>
      </c>
      <c r="H47" s="40">
        <f t="shared" si="14"/>
        <v>1378</v>
      </c>
      <c r="I47" s="40">
        <f t="shared" si="14"/>
        <v>1009</v>
      </c>
      <c r="J47" s="40">
        <f t="shared" si="14"/>
        <v>1277</v>
      </c>
      <c r="K47" s="40">
        <f t="shared" si="14"/>
        <v>501</v>
      </c>
      <c r="L47" s="40">
        <f t="shared" si="14"/>
        <v>477</v>
      </c>
      <c r="M47" s="40">
        <f t="shared" si="14"/>
        <v>262</v>
      </c>
      <c r="N47" s="40">
        <f t="shared" si="14"/>
        <v>238</v>
      </c>
      <c r="O47" s="40">
        <f t="shared" si="14"/>
        <v>304</v>
      </c>
      <c r="P47" s="40">
        <f t="shared" si="14"/>
        <v>364</v>
      </c>
      <c r="Q47" s="40">
        <f t="shared" si="14"/>
        <v>78</v>
      </c>
      <c r="R47" s="40">
        <f t="shared" si="14"/>
        <v>206</v>
      </c>
    </row>
    <row r="48" spans="1:18" ht="11.25" customHeight="1">
      <c r="A48" s="217" t="s">
        <v>120</v>
      </c>
      <c r="B48" s="37">
        <f t="shared" si="11"/>
        <v>2958</v>
      </c>
      <c r="C48" s="37">
        <f t="shared" si="12"/>
        <v>1434</v>
      </c>
      <c r="D48" s="37">
        <f t="shared" si="13"/>
        <v>1524</v>
      </c>
      <c r="E48" s="37">
        <v>479</v>
      </c>
      <c r="F48" s="37">
        <v>506</v>
      </c>
      <c r="G48" s="37">
        <v>248</v>
      </c>
      <c r="H48" s="37">
        <v>232</v>
      </c>
      <c r="I48" s="37">
        <v>329</v>
      </c>
      <c r="J48" s="37">
        <v>439</v>
      </c>
      <c r="K48" s="37">
        <v>175</v>
      </c>
      <c r="L48" s="37">
        <v>177</v>
      </c>
      <c r="M48" s="37">
        <v>94</v>
      </c>
      <c r="N48" s="37">
        <v>82</v>
      </c>
      <c r="O48" s="37">
        <v>91</v>
      </c>
      <c r="P48" s="37">
        <v>70</v>
      </c>
      <c r="Q48" s="37">
        <v>18</v>
      </c>
      <c r="R48" s="37">
        <v>18</v>
      </c>
    </row>
    <row r="49" spans="1:18" ht="11.25" customHeight="1">
      <c r="A49" s="217" t="s">
        <v>121</v>
      </c>
      <c r="B49" s="37">
        <f t="shared" si="11"/>
        <v>634</v>
      </c>
      <c r="C49" s="37">
        <f t="shared" si="12"/>
        <v>309</v>
      </c>
      <c r="D49" s="37">
        <f t="shared" si="13"/>
        <v>325</v>
      </c>
      <c r="E49" s="37">
        <v>115</v>
      </c>
      <c r="F49" s="37">
        <v>127</v>
      </c>
      <c r="G49" s="37">
        <v>86</v>
      </c>
      <c r="H49" s="37">
        <v>105</v>
      </c>
      <c r="I49" s="37">
        <v>71</v>
      </c>
      <c r="J49" s="37">
        <v>76</v>
      </c>
      <c r="K49" s="37">
        <v>25</v>
      </c>
      <c r="L49" s="37">
        <v>13</v>
      </c>
      <c r="M49" s="37">
        <v>8</v>
      </c>
      <c r="N49" s="37">
        <v>3</v>
      </c>
      <c r="O49" s="37">
        <v>4</v>
      </c>
      <c r="P49" s="37">
        <v>1</v>
      </c>
      <c r="Q49" s="36"/>
      <c r="R49" s="36"/>
    </row>
    <row r="50" spans="1:18" ht="11.25" customHeight="1">
      <c r="A50" s="217" t="s">
        <v>122</v>
      </c>
      <c r="B50" s="37">
        <f t="shared" si="11"/>
        <v>651</v>
      </c>
      <c r="C50" s="37">
        <f t="shared" si="12"/>
        <v>345</v>
      </c>
      <c r="D50" s="37">
        <f t="shared" si="13"/>
        <v>306</v>
      </c>
      <c r="E50" s="37">
        <v>117</v>
      </c>
      <c r="F50" s="37">
        <v>114</v>
      </c>
      <c r="G50" s="37">
        <v>91</v>
      </c>
      <c r="H50" s="37">
        <v>110</v>
      </c>
      <c r="I50" s="37">
        <v>88</v>
      </c>
      <c r="J50" s="37">
        <v>56</v>
      </c>
      <c r="K50" s="37">
        <v>26</v>
      </c>
      <c r="L50" s="37">
        <v>16</v>
      </c>
      <c r="M50" s="37">
        <v>13</v>
      </c>
      <c r="N50" s="37">
        <v>5</v>
      </c>
      <c r="O50" s="37">
        <v>9</v>
      </c>
      <c r="P50" s="37">
        <v>5</v>
      </c>
      <c r="Q50" s="37">
        <v>1</v>
      </c>
      <c r="R50" s="36"/>
    </row>
    <row r="51" spans="1:18" ht="11.25" customHeight="1">
      <c r="A51" s="217" t="s">
        <v>123</v>
      </c>
      <c r="B51" s="37">
        <f t="shared" si="11"/>
        <v>503</v>
      </c>
      <c r="C51" s="37">
        <f t="shared" si="12"/>
        <v>245</v>
      </c>
      <c r="D51" s="37">
        <f t="shared" si="13"/>
        <v>258</v>
      </c>
      <c r="E51" s="37">
        <v>125</v>
      </c>
      <c r="F51" s="37">
        <v>126</v>
      </c>
      <c r="G51" s="37">
        <v>63</v>
      </c>
      <c r="H51" s="37">
        <v>63</v>
      </c>
      <c r="I51" s="37">
        <v>36</v>
      </c>
      <c r="J51" s="37">
        <v>46</v>
      </c>
      <c r="K51" s="37">
        <v>10</v>
      </c>
      <c r="L51" s="37">
        <v>17</v>
      </c>
      <c r="M51" s="37">
        <v>6</v>
      </c>
      <c r="N51" s="37">
        <v>5</v>
      </c>
      <c r="O51" s="37">
        <v>4</v>
      </c>
      <c r="P51" s="37">
        <v>1</v>
      </c>
      <c r="Q51" s="37">
        <v>1</v>
      </c>
      <c r="R51" s="36"/>
    </row>
    <row r="52" spans="1:18" ht="11.25" customHeight="1">
      <c r="A52" s="217" t="s">
        <v>124</v>
      </c>
      <c r="B52" s="37">
        <f t="shared" si="11"/>
        <v>854</v>
      </c>
      <c r="C52" s="37">
        <f t="shared" si="12"/>
        <v>394</v>
      </c>
      <c r="D52" s="37">
        <f t="shared" si="13"/>
        <v>460</v>
      </c>
      <c r="E52" s="37">
        <v>116</v>
      </c>
      <c r="F52" s="37">
        <v>167</v>
      </c>
      <c r="G52" s="37">
        <v>119</v>
      </c>
      <c r="H52" s="37">
        <v>123</v>
      </c>
      <c r="I52" s="37">
        <v>96</v>
      </c>
      <c r="J52" s="37">
        <v>104</v>
      </c>
      <c r="K52" s="37">
        <v>33</v>
      </c>
      <c r="L52" s="37">
        <v>37</v>
      </c>
      <c r="M52" s="37">
        <v>17</v>
      </c>
      <c r="N52" s="37">
        <v>9</v>
      </c>
      <c r="O52" s="37">
        <v>13</v>
      </c>
      <c r="P52" s="37">
        <v>16</v>
      </c>
      <c r="Q52" s="36"/>
      <c r="R52" s="37">
        <v>4</v>
      </c>
    </row>
    <row r="53" spans="1:18" ht="11.25" customHeight="1">
      <c r="A53" s="217" t="s">
        <v>125</v>
      </c>
      <c r="B53" s="37">
        <f t="shared" si="11"/>
        <v>250</v>
      </c>
      <c r="C53" s="37">
        <f t="shared" si="12"/>
        <v>138</v>
      </c>
      <c r="D53" s="37">
        <f t="shared" si="13"/>
        <v>112</v>
      </c>
      <c r="E53" s="37">
        <v>44</v>
      </c>
      <c r="F53" s="37">
        <v>34</v>
      </c>
      <c r="G53" s="37">
        <v>62</v>
      </c>
      <c r="H53" s="37">
        <v>45</v>
      </c>
      <c r="I53" s="37">
        <v>23</v>
      </c>
      <c r="J53" s="37">
        <v>25</v>
      </c>
      <c r="K53" s="37">
        <v>2</v>
      </c>
      <c r="L53" s="37">
        <v>5</v>
      </c>
      <c r="M53" s="37">
        <v>2</v>
      </c>
      <c r="N53" s="37">
        <v>2</v>
      </c>
      <c r="O53" s="37">
        <v>5</v>
      </c>
      <c r="P53" s="37">
        <v>1</v>
      </c>
      <c r="Q53" s="36"/>
      <c r="R53" s="36"/>
    </row>
    <row r="54" spans="1:18" ht="11.25" customHeight="1">
      <c r="A54" s="217" t="s">
        <v>126</v>
      </c>
      <c r="B54" s="37">
        <f t="shared" si="11"/>
        <v>437</v>
      </c>
      <c r="C54" s="37">
        <f t="shared" si="12"/>
        <v>205</v>
      </c>
      <c r="D54" s="37">
        <f t="shared" si="13"/>
        <v>232</v>
      </c>
      <c r="E54" s="37">
        <v>74</v>
      </c>
      <c r="F54" s="37">
        <v>83</v>
      </c>
      <c r="G54" s="37">
        <v>51</v>
      </c>
      <c r="H54" s="37">
        <v>74</v>
      </c>
      <c r="I54" s="37">
        <v>51</v>
      </c>
      <c r="J54" s="37">
        <v>47</v>
      </c>
      <c r="K54" s="37">
        <v>19</v>
      </c>
      <c r="L54" s="37">
        <v>18</v>
      </c>
      <c r="M54" s="37">
        <v>9</v>
      </c>
      <c r="N54" s="37">
        <v>6</v>
      </c>
      <c r="O54" s="37">
        <v>1</v>
      </c>
      <c r="P54" s="37">
        <v>3</v>
      </c>
      <c r="Q54" s="36"/>
      <c r="R54" s="37">
        <v>1</v>
      </c>
    </row>
    <row r="55" spans="1:18" ht="11.25" customHeight="1">
      <c r="A55" s="217" t="s">
        <v>127</v>
      </c>
      <c r="B55" s="37">
        <f t="shared" si="11"/>
        <v>255</v>
      </c>
      <c r="C55" s="37">
        <f t="shared" si="12"/>
        <v>138</v>
      </c>
      <c r="D55" s="37">
        <f t="shared" si="13"/>
        <v>117</v>
      </c>
      <c r="E55" s="37">
        <v>39</v>
      </c>
      <c r="F55" s="37">
        <v>42</v>
      </c>
      <c r="G55" s="37">
        <v>43</v>
      </c>
      <c r="H55" s="37">
        <v>29</v>
      </c>
      <c r="I55" s="37">
        <v>31</v>
      </c>
      <c r="J55" s="37">
        <v>27</v>
      </c>
      <c r="K55" s="37">
        <v>13</v>
      </c>
      <c r="L55" s="37">
        <v>7</v>
      </c>
      <c r="M55" s="37">
        <v>9</v>
      </c>
      <c r="N55" s="37">
        <v>4</v>
      </c>
      <c r="O55" s="36"/>
      <c r="P55" s="37">
        <v>7</v>
      </c>
      <c r="Q55" s="37">
        <v>3</v>
      </c>
      <c r="R55" s="37">
        <v>1</v>
      </c>
    </row>
    <row r="56" spans="1:18" ht="11.25" customHeight="1">
      <c r="A56" s="217" t="s">
        <v>128</v>
      </c>
      <c r="B56" s="37">
        <f t="shared" si="11"/>
        <v>262</v>
      </c>
      <c r="C56" s="37">
        <f t="shared" si="12"/>
        <v>132</v>
      </c>
      <c r="D56" s="37">
        <f t="shared" si="13"/>
        <v>130</v>
      </c>
      <c r="E56" s="37">
        <v>45</v>
      </c>
      <c r="F56" s="37">
        <v>35</v>
      </c>
      <c r="G56" s="37">
        <v>18</v>
      </c>
      <c r="H56" s="37">
        <v>45</v>
      </c>
      <c r="I56" s="37">
        <v>38</v>
      </c>
      <c r="J56" s="37">
        <v>42</v>
      </c>
      <c r="K56" s="37">
        <v>21</v>
      </c>
      <c r="L56" s="37">
        <v>8</v>
      </c>
      <c r="M56" s="37">
        <v>5</v>
      </c>
      <c r="N56" s="36"/>
      <c r="O56" s="37">
        <v>5</v>
      </c>
      <c r="P56" s="36"/>
      <c r="Q56" s="36"/>
      <c r="R56" s="36"/>
    </row>
    <row r="57" spans="1:18" ht="11.25" customHeight="1">
      <c r="A57" s="217" t="s">
        <v>334</v>
      </c>
      <c r="B57" s="37">
        <f t="shared" si="11"/>
        <v>271</v>
      </c>
      <c r="C57" s="37">
        <f t="shared" si="12"/>
        <v>148</v>
      </c>
      <c r="D57" s="37">
        <f t="shared" si="13"/>
        <v>123</v>
      </c>
      <c r="E57" s="37">
        <v>47</v>
      </c>
      <c r="F57" s="37">
        <v>36</v>
      </c>
      <c r="G57" s="37">
        <v>33</v>
      </c>
      <c r="H57" s="37">
        <v>41</v>
      </c>
      <c r="I57" s="37">
        <v>13</v>
      </c>
      <c r="J57" s="37">
        <v>15</v>
      </c>
      <c r="K57" s="37">
        <v>35</v>
      </c>
      <c r="L57" s="37">
        <v>7</v>
      </c>
      <c r="M57" s="37">
        <v>5</v>
      </c>
      <c r="N57" s="37">
        <v>15</v>
      </c>
      <c r="O57" s="37">
        <v>15</v>
      </c>
      <c r="P57" s="37">
        <v>9</v>
      </c>
      <c r="Q57" s="36"/>
      <c r="R57" s="36"/>
    </row>
    <row r="58" spans="1:18" ht="11.25" customHeight="1">
      <c r="A58" s="217" t="s">
        <v>130</v>
      </c>
      <c r="B58" s="37">
        <f t="shared" si="11"/>
        <v>340</v>
      </c>
      <c r="C58" s="37">
        <f t="shared" si="12"/>
        <v>183</v>
      </c>
      <c r="D58" s="37">
        <f t="shared" si="13"/>
        <v>157</v>
      </c>
      <c r="E58" s="37">
        <v>82</v>
      </c>
      <c r="F58" s="37">
        <v>51</v>
      </c>
      <c r="G58" s="37">
        <v>29</v>
      </c>
      <c r="H58" s="37">
        <v>52</v>
      </c>
      <c r="I58" s="37">
        <v>45</v>
      </c>
      <c r="J58" s="37">
        <v>37</v>
      </c>
      <c r="K58" s="37">
        <v>17</v>
      </c>
      <c r="L58" s="37">
        <v>12</v>
      </c>
      <c r="M58" s="37">
        <v>5</v>
      </c>
      <c r="N58" s="37">
        <v>4</v>
      </c>
      <c r="O58" s="37">
        <v>5</v>
      </c>
      <c r="P58" s="37">
        <v>1</v>
      </c>
      <c r="Q58" s="36"/>
      <c r="R58" s="36"/>
    </row>
    <row r="59" spans="1:18" ht="11.25" customHeight="1">
      <c r="A59" s="217" t="s">
        <v>131</v>
      </c>
      <c r="B59" s="37">
        <f t="shared" si="11"/>
        <v>130</v>
      </c>
      <c r="C59" s="37">
        <f t="shared" si="12"/>
        <v>62</v>
      </c>
      <c r="D59" s="37">
        <f t="shared" si="13"/>
        <v>68</v>
      </c>
      <c r="E59" s="37">
        <v>15</v>
      </c>
      <c r="F59" s="37">
        <v>27</v>
      </c>
      <c r="G59" s="37">
        <v>19</v>
      </c>
      <c r="H59" s="37">
        <v>25</v>
      </c>
      <c r="I59" s="37">
        <v>16</v>
      </c>
      <c r="J59" s="37">
        <v>10</v>
      </c>
      <c r="K59" s="37">
        <v>8</v>
      </c>
      <c r="L59" s="37">
        <v>5</v>
      </c>
      <c r="M59" s="37">
        <v>2</v>
      </c>
      <c r="N59" s="36"/>
      <c r="O59" s="37">
        <v>2</v>
      </c>
      <c r="P59" s="37">
        <v>1</v>
      </c>
      <c r="Q59" s="36"/>
      <c r="R59" s="36"/>
    </row>
    <row r="60" spans="1:18" ht="11.25" customHeight="1">
      <c r="A60" s="217" t="s">
        <v>132</v>
      </c>
      <c r="B60" s="37">
        <f t="shared" si="11"/>
        <v>1508</v>
      </c>
      <c r="C60" s="37">
        <f t="shared" si="12"/>
        <v>732</v>
      </c>
      <c r="D60" s="37">
        <f t="shared" si="13"/>
        <v>776</v>
      </c>
      <c r="E60" s="37">
        <v>199</v>
      </c>
      <c r="F60" s="37">
        <v>243</v>
      </c>
      <c r="G60" s="37">
        <v>250</v>
      </c>
      <c r="H60" s="37">
        <v>249</v>
      </c>
      <c r="I60" s="37">
        <v>142</v>
      </c>
      <c r="J60" s="37">
        <v>203</v>
      </c>
      <c r="K60" s="37">
        <v>76</v>
      </c>
      <c r="L60" s="37">
        <v>46</v>
      </c>
      <c r="M60" s="37">
        <v>47</v>
      </c>
      <c r="N60" s="37">
        <v>15</v>
      </c>
      <c r="O60" s="37">
        <v>18</v>
      </c>
      <c r="P60" s="37">
        <v>20</v>
      </c>
      <c r="Q60" s="36"/>
      <c r="R60" s="36"/>
    </row>
    <row r="61" spans="1:18" ht="11.25" customHeight="1">
      <c r="A61" s="217" t="s">
        <v>335</v>
      </c>
      <c r="B61" s="37">
        <f t="shared" si="11"/>
        <v>717</v>
      </c>
      <c r="C61" s="37">
        <f t="shared" si="12"/>
        <v>229</v>
      </c>
      <c r="D61" s="37">
        <f t="shared" si="13"/>
        <v>488</v>
      </c>
      <c r="E61" s="37">
        <v>6</v>
      </c>
      <c r="F61" s="37">
        <v>11</v>
      </c>
      <c r="G61" s="37">
        <v>3</v>
      </c>
      <c r="H61" s="37">
        <v>22</v>
      </c>
      <c r="I61" s="37">
        <v>21</v>
      </c>
      <c r="J61" s="37">
        <v>27</v>
      </c>
      <c r="K61" s="37">
        <v>17</v>
      </c>
      <c r="L61" s="37">
        <v>45</v>
      </c>
      <c r="M61" s="37">
        <v>33</v>
      </c>
      <c r="N61" s="37">
        <v>50</v>
      </c>
      <c r="O61" s="37">
        <v>104</v>
      </c>
      <c r="P61" s="37">
        <v>168</v>
      </c>
      <c r="Q61" s="37">
        <v>45</v>
      </c>
      <c r="R61" s="37">
        <v>165</v>
      </c>
    </row>
    <row r="62" spans="1:18" ht="11.25" customHeight="1">
      <c r="A62" s="217" t="s">
        <v>134</v>
      </c>
      <c r="B62" s="37">
        <f t="shared" si="11"/>
        <v>59</v>
      </c>
      <c r="C62" s="37">
        <f t="shared" si="12"/>
        <v>25</v>
      </c>
      <c r="D62" s="37">
        <f t="shared" si="13"/>
        <v>34</v>
      </c>
      <c r="E62" s="37">
        <v>8</v>
      </c>
      <c r="F62" s="37">
        <v>10</v>
      </c>
      <c r="G62" s="37">
        <v>3</v>
      </c>
      <c r="H62" s="37">
        <v>4</v>
      </c>
      <c r="I62" s="37">
        <v>4</v>
      </c>
      <c r="J62" s="37">
        <v>10</v>
      </c>
      <c r="K62" s="37">
        <v>7</v>
      </c>
      <c r="L62" s="37">
        <v>3</v>
      </c>
      <c r="M62" s="36"/>
      <c r="N62" s="37">
        <v>4</v>
      </c>
      <c r="O62" s="37">
        <v>1</v>
      </c>
      <c r="P62" s="37">
        <v>3</v>
      </c>
      <c r="Q62" s="37">
        <v>2</v>
      </c>
      <c r="R62" s="36"/>
    </row>
    <row r="63" spans="1:18" ht="11.25" customHeight="1">
      <c r="A63" s="217" t="s">
        <v>135</v>
      </c>
      <c r="B63" s="37">
        <f t="shared" si="11"/>
        <v>616</v>
      </c>
      <c r="C63" s="37">
        <f t="shared" si="12"/>
        <v>40</v>
      </c>
      <c r="D63" s="37">
        <f t="shared" si="13"/>
        <v>576</v>
      </c>
      <c r="E63" s="37">
        <v>5</v>
      </c>
      <c r="F63" s="37">
        <v>168</v>
      </c>
      <c r="G63" s="37">
        <v>10</v>
      </c>
      <c r="H63" s="37">
        <v>153</v>
      </c>
      <c r="I63" s="37">
        <v>4</v>
      </c>
      <c r="J63" s="37">
        <v>113</v>
      </c>
      <c r="K63" s="37">
        <v>8</v>
      </c>
      <c r="L63" s="37">
        <v>54</v>
      </c>
      <c r="M63" s="37">
        <v>4</v>
      </c>
      <c r="N63" s="37">
        <v>29</v>
      </c>
      <c r="O63" s="37">
        <v>8</v>
      </c>
      <c r="P63" s="37">
        <v>48</v>
      </c>
      <c r="Q63" s="37">
        <v>1</v>
      </c>
      <c r="R63" s="37">
        <v>11</v>
      </c>
    </row>
    <row r="64" spans="1:18" ht="11.25" customHeight="1">
      <c r="A64" s="217" t="s">
        <v>336</v>
      </c>
      <c r="B64" s="37">
        <f t="shared" si="11"/>
        <v>88</v>
      </c>
      <c r="C64" s="37">
        <f t="shared" si="12"/>
        <v>49</v>
      </c>
      <c r="D64" s="37">
        <f t="shared" si="13"/>
        <v>39</v>
      </c>
      <c r="E64" s="37">
        <v>9</v>
      </c>
      <c r="F64" s="37">
        <v>5</v>
      </c>
      <c r="G64" s="37">
        <v>1</v>
      </c>
      <c r="H64" s="37">
        <v>6</v>
      </c>
      <c r="I64" s="37">
        <v>1</v>
      </c>
      <c r="J64" s="36"/>
      <c r="K64" s="37">
        <v>9</v>
      </c>
      <c r="L64" s="37">
        <v>7</v>
      </c>
      <c r="M64" s="37">
        <v>3</v>
      </c>
      <c r="N64" s="37">
        <v>5</v>
      </c>
      <c r="O64" s="37">
        <v>19</v>
      </c>
      <c r="P64" s="37">
        <v>10</v>
      </c>
      <c r="Q64" s="37">
        <v>7</v>
      </c>
      <c r="R64" s="37">
        <v>6</v>
      </c>
    </row>
    <row r="65" ht="12.75">
      <c r="P65" s="38" t="s">
        <v>827</v>
      </c>
    </row>
    <row r="66" ht="12.75">
      <c r="R66" s="41"/>
    </row>
  </sheetData>
  <sheetProtection password="CA55" sheet="1" objects="1" scenarios="1"/>
  <mergeCells count="11">
    <mergeCell ref="B5:D5"/>
    <mergeCell ref="E5:F5"/>
    <mergeCell ref="G5:H5"/>
    <mergeCell ref="Q5:R5"/>
    <mergeCell ref="A1:R1"/>
    <mergeCell ref="A2:R2"/>
    <mergeCell ref="I5:J5"/>
    <mergeCell ref="K5:L5"/>
    <mergeCell ref="M5:N5"/>
    <mergeCell ref="O5:P5"/>
    <mergeCell ref="A5:A6"/>
  </mergeCells>
  <printOptions/>
  <pageMargins left="0.75" right="0.75" top="1" bottom="1" header="0" footer="0"/>
  <pageSetup horizontalDpi="600" verticalDpi="6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51"/>
  <sheetViews>
    <sheetView showGridLines="0" workbookViewId="0" topLeftCell="H6">
      <selection activeCell="M42" sqref="M42"/>
    </sheetView>
  </sheetViews>
  <sheetFormatPr defaultColWidth="9.625" defaultRowHeight="12.75"/>
  <cols>
    <col min="1" max="1" width="23.75390625" style="48" customWidth="1"/>
    <col min="2" max="2" width="7.50390625" style="48" bestFit="1" customWidth="1"/>
    <col min="3" max="3" width="6.00390625" style="48" bestFit="1" customWidth="1"/>
    <col min="4" max="4" width="8.00390625" style="48" bestFit="1" customWidth="1"/>
    <col min="5" max="5" width="7.50390625" style="48" bestFit="1" customWidth="1"/>
    <col min="6" max="6" width="6.00390625" style="48" bestFit="1" customWidth="1"/>
    <col min="7" max="7" width="8.00390625" style="48" bestFit="1" customWidth="1"/>
    <col min="8" max="8" width="7.50390625" style="48" bestFit="1" customWidth="1"/>
    <col min="9" max="9" width="6.00390625" style="48" bestFit="1" customWidth="1"/>
    <col min="10" max="10" width="8.00390625" style="48" bestFit="1" customWidth="1"/>
    <col min="11" max="11" width="7.50390625" style="48" bestFit="1" customWidth="1"/>
    <col min="12" max="12" width="6.00390625" style="48" bestFit="1" customWidth="1"/>
    <col min="13" max="13" width="8.00390625" style="48" bestFit="1" customWidth="1"/>
    <col min="14" max="14" width="7.50390625" style="48" bestFit="1" customWidth="1"/>
    <col min="15" max="15" width="6.00390625" style="48" bestFit="1" customWidth="1"/>
    <col min="16" max="16" width="8.00390625" style="48" bestFit="1" customWidth="1"/>
    <col min="17" max="17" width="7.50390625" style="48" bestFit="1" customWidth="1"/>
    <col min="18" max="18" width="6.00390625" style="48" bestFit="1" customWidth="1"/>
    <col min="19" max="19" width="8.00390625" style="48" bestFit="1" customWidth="1"/>
    <col min="20" max="16384" width="9.625" style="48" customWidth="1"/>
  </cols>
  <sheetData>
    <row r="1" spans="1:23" s="43" customFormat="1" ht="12.75">
      <c r="A1" s="433" t="s">
        <v>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V1" s="44" t="s">
        <v>64</v>
      </c>
      <c r="W1" s="44" t="s">
        <v>64</v>
      </c>
    </row>
    <row r="2" spans="1:19" s="43" customFormat="1" ht="12.75">
      <c r="A2" s="433" t="s">
        <v>337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</row>
    <row r="3" spans="1:19" s="43" customFormat="1" ht="12.75">
      <c r="A3" s="433" t="s">
        <v>158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</row>
    <row r="4" s="43" customFormat="1" ht="12.75">
      <c r="A4" s="42"/>
    </row>
    <row r="5" s="43" customFormat="1" ht="12.75">
      <c r="A5" s="42" t="s">
        <v>338</v>
      </c>
    </row>
    <row r="6" spans="1:19" s="43" customFormat="1" ht="12.75">
      <c r="A6" s="437" t="s">
        <v>455</v>
      </c>
      <c r="B6" s="430" t="s">
        <v>115</v>
      </c>
      <c r="C6" s="431"/>
      <c r="D6" s="432"/>
      <c r="E6" s="434" t="s">
        <v>729</v>
      </c>
      <c r="F6" s="435"/>
      <c r="G6" s="436"/>
      <c r="H6" s="430" t="s">
        <v>153</v>
      </c>
      <c r="I6" s="431"/>
      <c r="J6" s="432"/>
      <c r="K6" s="430" t="s">
        <v>730</v>
      </c>
      <c r="L6" s="431"/>
      <c r="M6" s="432"/>
      <c r="N6" s="430" t="s">
        <v>731</v>
      </c>
      <c r="O6" s="431"/>
      <c r="P6" s="432"/>
      <c r="Q6" s="430" t="s">
        <v>732</v>
      </c>
      <c r="R6" s="431"/>
      <c r="S6" s="432"/>
    </row>
    <row r="7" spans="1:19" s="43" customFormat="1" ht="12.75">
      <c r="A7" s="438"/>
      <c r="B7" s="218"/>
      <c r="C7" s="218"/>
      <c r="D7" s="219" t="s">
        <v>841</v>
      </c>
      <c r="E7" s="218"/>
      <c r="F7" s="218"/>
      <c r="G7" s="219" t="s">
        <v>841</v>
      </c>
      <c r="H7" s="218"/>
      <c r="I7" s="218"/>
      <c r="J7" s="219" t="s">
        <v>841</v>
      </c>
      <c r="K7" s="218"/>
      <c r="L7" s="218"/>
      <c r="M7" s="219" t="s">
        <v>841</v>
      </c>
      <c r="N7" s="218"/>
      <c r="O7" s="218"/>
      <c r="P7" s="219" t="s">
        <v>841</v>
      </c>
      <c r="Q7" s="218"/>
      <c r="R7" s="218"/>
      <c r="S7" s="219" t="s">
        <v>841</v>
      </c>
    </row>
    <row r="8" spans="1:19" s="43" customFormat="1" ht="12.75">
      <c r="A8" s="438"/>
      <c r="B8" s="220" t="s">
        <v>842</v>
      </c>
      <c r="C8" s="221" t="s">
        <v>843</v>
      </c>
      <c r="D8" s="220" t="s">
        <v>844</v>
      </c>
      <c r="E8" s="220" t="s">
        <v>842</v>
      </c>
      <c r="F8" s="221" t="s">
        <v>843</v>
      </c>
      <c r="G8" s="220" t="s">
        <v>844</v>
      </c>
      <c r="H8" s="220" t="s">
        <v>842</v>
      </c>
      <c r="I8" s="221" t="s">
        <v>843</v>
      </c>
      <c r="J8" s="220" t="s">
        <v>844</v>
      </c>
      <c r="K8" s="220" t="s">
        <v>842</v>
      </c>
      <c r="L8" s="221" t="s">
        <v>843</v>
      </c>
      <c r="M8" s="220" t="s">
        <v>844</v>
      </c>
      <c r="N8" s="220" t="s">
        <v>842</v>
      </c>
      <c r="O8" s="221" t="s">
        <v>843</v>
      </c>
      <c r="P8" s="220" t="s">
        <v>844</v>
      </c>
      <c r="Q8" s="220" t="s">
        <v>842</v>
      </c>
      <c r="R8" s="221" t="s">
        <v>843</v>
      </c>
      <c r="S8" s="220" t="s">
        <v>844</v>
      </c>
    </row>
    <row r="9" spans="1:19" s="43" customFormat="1" ht="12.75">
      <c r="A9" s="439"/>
      <c r="B9" s="222" t="s">
        <v>845</v>
      </c>
      <c r="C9" s="222" t="s">
        <v>846</v>
      </c>
      <c r="D9" s="222" t="s">
        <v>847</v>
      </c>
      <c r="E9" s="222" t="s">
        <v>845</v>
      </c>
      <c r="F9" s="222" t="s">
        <v>846</v>
      </c>
      <c r="G9" s="222" t="s">
        <v>847</v>
      </c>
      <c r="H9" s="222" t="s">
        <v>845</v>
      </c>
      <c r="I9" s="222" t="s">
        <v>846</v>
      </c>
      <c r="J9" s="222" t="s">
        <v>847</v>
      </c>
      <c r="K9" s="222" t="s">
        <v>845</v>
      </c>
      <c r="L9" s="222" t="s">
        <v>846</v>
      </c>
      <c r="M9" s="222" t="s">
        <v>847</v>
      </c>
      <c r="N9" s="222" t="s">
        <v>845</v>
      </c>
      <c r="O9" s="222" t="s">
        <v>846</v>
      </c>
      <c r="P9" s="222" t="s">
        <v>847</v>
      </c>
      <c r="Q9" s="222" t="s">
        <v>845</v>
      </c>
      <c r="R9" s="222" t="s">
        <v>846</v>
      </c>
      <c r="S9" s="222" t="s">
        <v>847</v>
      </c>
    </row>
    <row r="10" spans="1:19" s="43" customFormat="1" ht="18.75" customHeight="1">
      <c r="A10" s="224" t="s">
        <v>7</v>
      </c>
      <c r="B10" s="223">
        <v>16901</v>
      </c>
      <c r="C10" s="223">
        <v>451</v>
      </c>
      <c r="D10" s="223">
        <f aca="true" t="shared" si="0" ref="D10:D16">(B10/C10)</f>
        <v>37.47450110864745</v>
      </c>
      <c r="E10" s="223">
        <v>6774</v>
      </c>
      <c r="F10" s="223">
        <v>149</v>
      </c>
      <c r="G10" s="223">
        <f aca="true" t="shared" si="1" ref="G10:G20">(E10/F10)</f>
        <v>45.46308724832215</v>
      </c>
      <c r="H10" s="223">
        <v>4625</v>
      </c>
      <c r="I10" s="223">
        <v>134</v>
      </c>
      <c r="J10" s="223">
        <f>(H10/I10)</f>
        <v>34.514925373134325</v>
      </c>
      <c r="K10" s="223">
        <v>3641</v>
      </c>
      <c r="L10" s="223">
        <v>116</v>
      </c>
      <c r="M10" s="223">
        <f>(K10/L10)</f>
        <v>31.387931034482758</v>
      </c>
      <c r="N10" s="223">
        <f>SUM(N21)</f>
        <v>1011</v>
      </c>
      <c r="O10" s="223">
        <f>SUM(O21)</f>
        <v>30</v>
      </c>
      <c r="P10" s="223">
        <f>(N10/O10)</f>
        <v>33.7</v>
      </c>
      <c r="Q10" s="223">
        <f>SUM(Q21)</f>
        <v>850</v>
      </c>
      <c r="R10" s="223">
        <f>SUM(R21)</f>
        <v>22</v>
      </c>
      <c r="S10" s="223">
        <f>(Q10/R10)</f>
        <v>38.63636363636363</v>
      </c>
    </row>
    <row r="11" spans="1:19" s="43" customFormat="1" ht="18.75" customHeight="1">
      <c r="A11" s="224" t="s">
        <v>9</v>
      </c>
      <c r="B11" s="223">
        <f>SUM(B12+B14+B17)</f>
        <v>38</v>
      </c>
      <c r="C11" s="223">
        <f>SUM(C12+C14+C17)</f>
        <v>7</v>
      </c>
      <c r="D11" s="223">
        <f t="shared" si="0"/>
        <v>5.428571428571429</v>
      </c>
      <c r="E11" s="223">
        <f>SUM(E12+E14+E17)</f>
        <v>33</v>
      </c>
      <c r="F11" s="223">
        <f>SUM(F12+F14+F17)</f>
        <v>6</v>
      </c>
      <c r="G11" s="223">
        <f t="shared" si="1"/>
        <v>5.5</v>
      </c>
      <c r="H11" s="223">
        <f>SUM(H12+H14+H17)</f>
        <v>5</v>
      </c>
      <c r="I11" s="223">
        <f>SUM(I12+I14+I17)</f>
        <v>1</v>
      </c>
      <c r="J11" s="223">
        <f>(H11/I11)</f>
        <v>5</v>
      </c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1.25" customHeight="1">
      <c r="A12" s="225" t="s">
        <v>340</v>
      </c>
      <c r="B12" s="47">
        <f>SUM(B13)</f>
        <v>5</v>
      </c>
      <c r="C12" s="47">
        <f>SUM(C13)</f>
        <v>1</v>
      </c>
      <c r="D12" s="47">
        <f t="shared" si="0"/>
        <v>5</v>
      </c>
      <c r="E12" s="47">
        <f>SUM(E13)</f>
        <v>5</v>
      </c>
      <c r="F12" s="47">
        <f>SUM(F13)</f>
        <v>1</v>
      </c>
      <c r="G12" s="47">
        <f t="shared" si="1"/>
        <v>5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1.25" customHeight="1">
      <c r="A13" s="225" t="s">
        <v>341</v>
      </c>
      <c r="B13" s="47">
        <f>SUM(E13+H13+K13+N13+Q13)</f>
        <v>5</v>
      </c>
      <c r="C13" s="47">
        <f>(F13+I13)</f>
        <v>1</v>
      </c>
      <c r="D13" s="47">
        <f t="shared" si="0"/>
        <v>5</v>
      </c>
      <c r="E13" s="47">
        <v>5</v>
      </c>
      <c r="F13" s="47">
        <v>1</v>
      </c>
      <c r="G13" s="47">
        <f t="shared" si="1"/>
        <v>5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1.25" customHeight="1">
      <c r="A14" s="225" t="s">
        <v>342</v>
      </c>
      <c r="B14" s="47">
        <f>SUM(B15:B16)</f>
        <v>13</v>
      </c>
      <c r="C14" s="47">
        <f>SUM(C15:C16)</f>
        <v>3</v>
      </c>
      <c r="D14" s="47">
        <f t="shared" si="0"/>
        <v>4.333333333333333</v>
      </c>
      <c r="E14" s="47">
        <f>SUM(E15:E16)</f>
        <v>8</v>
      </c>
      <c r="F14" s="47">
        <f>SUM(F15:F16)</f>
        <v>2</v>
      </c>
      <c r="G14" s="47">
        <f t="shared" si="1"/>
        <v>4</v>
      </c>
      <c r="H14" s="47">
        <f>SUM(H15:H16)</f>
        <v>5</v>
      </c>
      <c r="I14" s="47">
        <f>SUM(I15:I16)</f>
        <v>1</v>
      </c>
      <c r="J14" s="47">
        <f>(H14/I14)</f>
        <v>5</v>
      </c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1.25" customHeight="1">
      <c r="A15" s="225" t="s">
        <v>341</v>
      </c>
      <c r="B15" s="47">
        <f>SUM(E15+H15+K15+N15+Q15)</f>
        <v>2</v>
      </c>
      <c r="C15" s="47">
        <f>(F15+I15)</f>
        <v>1</v>
      </c>
      <c r="D15" s="47">
        <f t="shared" si="0"/>
        <v>2</v>
      </c>
      <c r="E15" s="47">
        <v>2</v>
      </c>
      <c r="F15" s="47">
        <v>1</v>
      </c>
      <c r="G15" s="47">
        <f t="shared" si="1"/>
        <v>2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1.25" customHeight="1">
      <c r="A16" s="225" t="s">
        <v>343</v>
      </c>
      <c r="B16" s="47">
        <f>SUM(E16+H16+K16+N16+Q16)</f>
        <v>11</v>
      </c>
      <c r="C16" s="47">
        <f>(F16+I16)</f>
        <v>2</v>
      </c>
      <c r="D16" s="47">
        <f t="shared" si="0"/>
        <v>5.5</v>
      </c>
      <c r="E16" s="47">
        <v>6</v>
      </c>
      <c r="F16" s="47">
        <v>1</v>
      </c>
      <c r="G16" s="47">
        <f t="shared" si="1"/>
        <v>6</v>
      </c>
      <c r="H16" s="47">
        <v>5</v>
      </c>
      <c r="I16" s="47">
        <v>1</v>
      </c>
      <c r="J16" s="47">
        <f>(H16/I16)</f>
        <v>5</v>
      </c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1.25" customHeight="1">
      <c r="A17" s="225" t="s">
        <v>344</v>
      </c>
      <c r="B17" s="47">
        <f>SUM(B18:B20)</f>
        <v>20</v>
      </c>
      <c r="C17" s="47">
        <f>SUM(C18:C20)</f>
        <v>3</v>
      </c>
      <c r="D17" s="47">
        <f>SUM(D18:D20)</f>
        <v>20</v>
      </c>
      <c r="E17" s="47">
        <f>SUM(E18:E20)</f>
        <v>20</v>
      </c>
      <c r="F17" s="47">
        <f>SUM(F18:F20)</f>
        <v>3</v>
      </c>
      <c r="G17" s="47">
        <f t="shared" si="1"/>
        <v>6.666666666666667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1.25" customHeight="1">
      <c r="A18" s="225" t="s">
        <v>345</v>
      </c>
      <c r="B18" s="47">
        <f>SUM(E18+H18+K18+N18+Q18)</f>
        <v>7</v>
      </c>
      <c r="C18" s="47">
        <f>(F18+I18)</f>
        <v>1</v>
      </c>
      <c r="D18" s="47">
        <f aca="true" t="shared" si="2" ref="D18:D49">(B18/C18)</f>
        <v>7</v>
      </c>
      <c r="E18" s="47">
        <v>7</v>
      </c>
      <c r="F18" s="47">
        <v>1</v>
      </c>
      <c r="G18" s="47">
        <f t="shared" si="1"/>
        <v>7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1.25" customHeight="1">
      <c r="A19" s="225" t="s">
        <v>346</v>
      </c>
      <c r="B19" s="47">
        <f>SUM(E19+H19+K19+N19+Q19)</f>
        <v>7</v>
      </c>
      <c r="C19" s="47">
        <f>(F19+I19)</f>
        <v>1</v>
      </c>
      <c r="D19" s="47">
        <f t="shared" si="2"/>
        <v>7</v>
      </c>
      <c r="E19" s="47">
        <v>7</v>
      </c>
      <c r="F19" s="47">
        <v>1</v>
      </c>
      <c r="G19" s="47">
        <f t="shared" si="1"/>
        <v>7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1.25" customHeight="1">
      <c r="A20" s="225" t="s">
        <v>347</v>
      </c>
      <c r="B20" s="47">
        <f>SUM(E20+H20+K20+N20+Q20)</f>
        <v>6</v>
      </c>
      <c r="C20" s="47">
        <f>(F20+I20)</f>
        <v>1</v>
      </c>
      <c r="D20" s="47">
        <f t="shared" si="2"/>
        <v>6</v>
      </c>
      <c r="E20" s="47">
        <v>6</v>
      </c>
      <c r="F20" s="47">
        <v>1</v>
      </c>
      <c r="G20" s="47">
        <f t="shared" si="1"/>
        <v>6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s="43" customFormat="1" ht="18.75" customHeight="1">
      <c r="A21" s="224" t="s">
        <v>18</v>
      </c>
      <c r="B21" s="223">
        <f>SUM(B22+B23+B24+B31+B36+B37+B41+B42+B45+B46+B47+B48+B49)</f>
        <v>6330</v>
      </c>
      <c r="C21" s="223">
        <f>SUM(C22+C23+C24+C31+C36+C37+C41+C42+C45+C46+C47+C48+C49)</f>
        <v>165</v>
      </c>
      <c r="D21" s="223">
        <f t="shared" si="2"/>
        <v>38.36363636363637</v>
      </c>
      <c r="E21" s="223">
        <f>SUM(E22+E23+E24+E31+E36+E37+E41+E42+E45+E46+E47+E48+E49)</f>
        <v>1733</v>
      </c>
      <c r="F21" s="223">
        <f>SUM(F22+F23+F24+F31+F36+F37+F41+F42+F45+F46+F47+F48+F49)</f>
        <v>41</v>
      </c>
      <c r="G21" s="223">
        <f>($E21/$F21)</f>
        <v>42.26829268292683</v>
      </c>
      <c r="H21" s="223">
        <f>SUM(H22+H23+H24+H31+H36+H37+H41+H42+H45+H46+H47+H48+H49)</f>
        <v>1494</v>
      </c>
      <c r="I21" s="223">
        <f>SUM(I22+I23+I24+I31+I36+I37+I41+I42+I45+I46+I47+I48+I49)</f>
        <v>41</v>
      </c>
      <c r="J21" s="223">
        <f>(H21/I21)</f>
        <v>36.4390243902439</v>
      </c>
      <c r="K21" s="223">
        <f>SUM(K22+K23+K24+K31+K36+K37+K41+K42+K45+K46+K47+K48+K49)</f>
        <v>1242</v>
      </c>
      <c r="L21" s="223">
        <f>SUM(L22+L23+L24+L31+L36+L37+L41+L42+L45+L46+L47+L48+L49)</f>
        <v>31</v>
      </c>
      <c r="M21" s="223">
        <f>(K21/L21)</f>
        <v>40.064516129032256</v>
      </c>
      <c r="N21" s="223">
        <f>SUM(N22+N23+N24+N31+N36+N37+N41+N42+N45+N46+N47+N48+N49)</f>
        <v>1011</v>
      </c>
      <c r="O21" s="223">
        <f>SUM(O22+O23+O24+O31+O36+O37+O41+O42+O45+O46+O47+O48+O49)</f>
        <v>30</v>
      </c>
      <c r="P21" s="223">
        <f>($N21/$O21)</f>
        <v>33.7</v>
      </c>
      <c r="Q21" s="223">
        <f>SUM(Q22+Q23+Q24+Q31+Q36+Q37+Q41+Q42+Q45+Q46+Q47+Q48+Q49)</f>
        <v>850</v>
      </c>
      <c r="R21" s="223">
        <f>SUM(R22+R23+R24+R31+R36+R37+R41+R42+R45+R46+R47+R48+R49)</f>
        <v>22</v>
      </c>
      <c r="S21" s="223">
        <f>($Q21/$R21)</f>
        <v>38.63636363636363</v>
      </c>
    </row>
    <row r="22" spans="1:19" ht="11.25" customHeight="1">
      <c r="A22" s="225" t="s">
        <v>209</v>
      </c>
      <c r="B22" s="47">
        <f>SUM(E22+H22+K22+N22+Q22)</f>
        <v>73</v>
      </c>
      <c r="C22" s="47">
        <f>(F22+I22+L22+O22+R22)</f>
        <v>8</v>
      </c>
      <c r="D22" s="47">
        <f t="shared" si="2"/>
        <v>9.125</v>
      </c>
      <c r="E22" s="47">
        <v>26</v>
      </c>
      <c r="F22" s="47">
        <v>2</v>
      </c>
      <c r="G22" s="47">
        <f>($E22/$F22)</f>
        <v>13</v>
      </c>
      <c r="H22" s="47">
        <v>19</v>
      </c>
      <c r="I22" s="47">
        <v>2</v>
      </c>
      <c r="J22" s="47">
        <f>(H22/I22)</f>
        <v>9.5</v>
      </c>
      <c r="K22" s="47">
        <v>10</v>
      </c>
      <c r="L22" s="47">
        <v>2</v>
      </c>
      <c r="M22" s="47">
        <f>($K22/$L22)</f>
        <v>5</v>
      </c>
      <c r="N22" s="47">
        <v>10</v>
      </c>
      <c r="O22" s="47">
        <v>1</v>
      </c>
      <c r="P22" s="47">
        <f>($N22/$O22)</f>
        <v>10</v>
      </c>
      <c r="Q22" s="47">
        <v>8</v>
      </c>
      <c r="R22" s="47">
        <v>1</v>
      </c>
      <c r="S22" s="47">
        <f>($Q22/$R22)</f>
        <v>8</v>
      </c>
    </row>
    <row r="23" spans="1:19" ht="11.25" customHeight="1">
      <c r="A23" s="225" t="s">
        <v>173</v>
      </c>
      <c r="B23" s="47">
        <f>SUM(E23+H23+K23+N23+Q23)</f>
        <v>81</v>
      </c>
      <c r="C23" s="47">
        <f>(F23+I23+L23+O23+R23)</f>
        <v>4</v>
      </c>
      <c r="D23" s="47">
        <f t="shared" si="2"/>
        <v>20.25</v>
      </c>
      <c r="E23" s="47">
        <v>34</v>
      </c>
      <c r="F23" s="47">
        <v>1</v>
      </c>
      <c r="G23" s="47">
        <f>($E23/$F23)</f>
        <v>34</v>
      </c>
      <c r="H23" s="47">
        <v>18</v>
      </c>
      <c r="I23" s="47">
        <v>1</v>
      </c>
      <c r="J23" s="47">
        <f>(H23/I23)</f>
        <v>18</v>
      </c>
      <c r="K23" s="47">
        <v>14</v>
      </c>
      <c r="L23" s="47">
        <v>1</v>
      </c>
      <c r="M23" s="47">
        <f>($K23/$L23)</f>
        <v>14</v>
      </c>
      <c r="N23" s="47">
        <v>15</v>
      </c>
      <c r="O23" s="47">
        <v>1</v>
      </c>
      <c r="P23" s="47">
        <f>($N23/$O23)</f>
        <v>15</v>
      </c>
      <c r="Q23" s="46"/>
      <c r="R23" s="46"/>
      <c r="S23" s="46"/>
    </row>
    <row r="24" spans="1:19" ht="11.25" customHeight="1">
      <c r="A24" s="225" t="s">
        <v>174</v>
      </c>
      <c r="B24" s="47">
        <f>SUM(B25:B30)</f>
        <v>378</v>
      </c>
      <c r="C24" s="47">
        <f>SUM(C25:C30)</f>
        <v>14</v>
      </c>
      <c r="D24" s="47">
        <f t="shared" si="2"/>
        <v>27</v>
      </c>
      <c r="E24" s="47">
        <f>SUM(E25:E30)</f>
        <v>188</v>
      </c>
      <c r="F24" s="47">
        <f>SUM(F25:F30)</f>
        <v>5</v>
      </c>
      <c r="G24" s="47">
        <f>(E24/F24)</f>
        <v>37.6</v>
      </c>
      <c r="H24" s="47">
        <f>SUM(H25:H30)</f>
        <v>147</v>
      </c>
      <c r="I24" s="47">
        <f>SUM(I25:I30)</f>
        <v>6</v>
      </c>
      <c r="J24" s="47">
        <f>(H24/I24)</f>
        <v>24.5</v>
      </c>
      <c r="K24" s="47">
        <f>SUM(K25:K30)</f>
        <v>13</v>
      </c>
      <c r="L24" s="47">
        <f>SUM(L25:L30)</f>
        <v>1</v>
      </c>
      <c r="M24" s="47">
        <f>(K24/L24)</f>
        <v>13</v>
      </c>
      <c r="N24" s="47">
        <f>SUM(N25:N30)</f>
        <v>11</v>
      </c>
      <c r="O24" s="47">
        <f>SUM(O25:O30)</f>
        <v>1</v>
      </c>
      <c r="P24" s="47">
        <f>(N24/O24)</f>
        <v>11</v>
      </c>
      <c r="Q24" s="47">
        <f>SUM(Q25:Q30)</f>
        <v>19</v>
      </c>
      <c r="R24" s="47">
        <f>SUM(R25:R30)</f>
        <v>1</v>
      </c>
      <c r="S24" s="47">
        <f>(Q24/R24)</f>
        <v>19</v>
      </c>
    </row>
    <row r="25" spans="1:19" ht="11.25" customHeight="1">
      <c r="A25" s="225" t="s">
        <v>210</v>
      </c>
      <c r="B25" s="47">
        <f aca="true" t="shared" si="3" ref="B25:B30">SUM(E25+H25+K25+N25+Q25)</f>
        <v>188</v>
      </c>
      <c r="C25" s="47">
        <f aca="true" t="shared" si="4" ref="C25:C30">(F25+I25+L25+O25+R25)</f>
        <v>5</v>
      </c>
      <c r="D25" s="47">
        <f t="shared" si="2"/>
        <v>37.6</v>
      </c>
      <c r="E25" s="47">
        <v>188</v>
      </c>
      <c r="F25" s="47">
        <v>5</v>
      </c>
      <c r="G25" s="47">
        <f>(E25/F25)</f>
        <v>37.6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1.25" customHeight="1">
      <c r="A26" s="225" t="s">
        <v>348</v>
      </c>
      <c r="B26" s="47">
        <f t="shared" si="3"/>
        <v>10</v>
      </c>
      <c r="C26" s="47">
        <f t="shared" si="4"/>
        <v>1</v>
      </c>
      <c r="D26" s="47">
        <f t="shared" si="2"/>
        <v>10</v>
      </c>
      <c r="E26" s="46"/>
      <c r="F26" s="46"/>
      <c r="G26" s="46"/>
      <c r="H26" s="47">
        <v>10</v>
      </c>
      <c r="I26" s="47">
        <v>1</v>
      </c>
      <c r="J26" s="47">
        <f aca="true" t="shared" si="5" ref="J26:J31">(H26/I26)</f>
        <v>10</v>
      </c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1.25" customHeight="1">
      <c r="A27" s="225" t="s">
        <v>349</v>
      </c>
      <c r="B27" s="47">
        <f t="shared" si="3"/>
        <v>39</v>
      </c>
      <c r="C27" s="47">
        <f t="shared" si="4"/>
        <v>1</v>
      </c>
      <c r="D27" s="47">
        <f t="shared" si="2"/>
        <v>39</v>
      </c>
      <c r="E27" s="46"/>
      <c r="F27" s="46"/>
      <c r="G27" s="46"/>
      <c r="H27" s="47">
        <v>39</v>
      </c>
      <c r="I27" s="47">
        <v>1</v>
      </c>
      <c r="J27" s="47">
        <f t="shared" si="5"/>
        <v>39</v>
      </c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1.25" customHeight="1">
      <c r="A28" s="225" t="s">
        <v>350</v>
      </c>
      <c r="B28" s="47">
        <f t="shared" si="3"/>
        <v>51</v>
      </c>
      <c r="C28" s="47">
        <f t="shared" si="4"/>
        <v>4</v>
      </c>
      <c r="D28" s="47">
        <f t="shared" si="2"/>
        <v>12.75</v>
      </c>
      <c r="E28" s="46"/>
      <c r="F28" s="46"/>
      <c r="G28" s="46"/>
      <c r="H28" s="47">
        <v>8</v>
      </c>
      <c r="I28" s="47">
        <v>1</v>
      </c>
      <c r="J28" s="47">
        <f t="shared" si="5"/>
        <v>8</v>
      </c>
      <c r="K28" s="47">
        <v>13</v>
      </c>
      <c r="L28" s="47">
        <v>1</v>
      </c>
      <c r="M28" s="47">
        <f>($K28/$L28)</f>
        <v>13</v>
      </c>
      <c r="N28" s="47">
        <v>11</v>
      </c>
      <c r="O28" s="47">
        <v>1</v>
      </c>
      <c r="P28" s="47">
        <f>($N28/$O28)</f>
        <v>11</v>
      </c>
      <c r="Q28" s="47">
        <v>19</v>
      </c>
      <c r="R28" s="47">
        <v>1</v>
      </c>
      <c r="S28" s="47">
        <f>($Q28/$R28)</f>
        <v>19</v>
      </c>
    </row>
    <row r="29" spans="1:19" ht="11.25" customHeight="1">
      <c r="A29" s="225" t="s">
        <v>351</v>
      </c>
      <c r="B29" s="47">
        <f t="shared" si="3"/>
        <v>77</v>
      </c>
      <c r="C29" s="47">
        <f t="shared" si="4"/>
        <v>2</v>
      </c>
      <c r="D29" s="47">
        <f t="shared" si="2"/>
        <v>38.5</v>
      </c>
      <c r="E29" s="46"/>
      <c r="F29" s="46"/>
      <c r="G29" s="46"/>
      <c r="H29" s="47">
        <v>77</v>
      </c>
      <c r="I29" s="47">
        <v>2</v>
      </c>
      <c r="J29" s="47">
        <f t="shared" si="5"/>
        <v>38.5</v>
      </c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1.25" customHeight="1">
      <c r="A30" s="225" t="s">
        <v>352</v>
      </c>
      <c r="B30" s="47">
        <f t="shared" si="3"/>
        <v>13</v>
      </c>
      <c r="C30" s="47">
        <f t="shared" si="4"/>
        <v>1</v>
      </c>
      <c r="D30" s="47">
        <f t="shared" si="2"/>
        <v>13</v>
      </c>
      <c r="E30" s="46"/>
      <c r="F30" s="46"/>
      <c r="G30" s="46"/>
      <c r="H30" s="47">
        <v>13</v>
      </c>
      <c r="I30" s="47">
        <v>1</v>
      </c>
      <c r="J30" s="47">
        <f t="shared" si="5"/>
        <v>13</v>
      </c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1.25" customHeight="1">
      <c r="A31" s="225" t="s">
        <v>181</v>
      </c>
      <c r="B31" s="47">
        <f>SUM(B32:B35)</f>
        <v>2383</v>
      </c>
      <c r="C31" s="47">
        <f>SUM(C32:C35)</f>
        <v>35</v>
      </c>
      <c r="D31" s="47">
        <f t="shared" si="2"/>
        <v>68.08571428571429</v>
      </c>
      <c r="E31" s="47">
        <f>SUM(E32:E35)</f>
        <v>525</v>
      </c>
      <c r="F31" s="47">
        <f>SUM(F32:F35)</f>
        <v>7</v>
      </c>
      <c r="G31" s="47">
        <f>($E31/$F31)</f>
        <v>75</v>
      </c>
      <c r="H31" s="47">
        <f>SUM(H32:H35)</f>
        <v>521</v>
      </c>
      <c r="I31" s="47">
        <f>SUM(I32:I35)</f>
        <v>7</v>
      </c>
      <c r="J31" s="47">
        <f t="shared" si="5"/>
        <v>74.42857142857143</v>
      </c>
      <c r="K31" s="47">
        <f>SUM(K32:K35)</f>
        <v>499</v>
      </c>
      <c r="L31" s="47">
        <f>SUM(L32:L35)</f>
        <v>7</v>
      </c>
      <c r="M31" s="47">
        <f>($K31/$L31)</f>
        <v>71.28571428571429</v>
      </c>
      <c r="N31" s="47">
        <f>SUM(N32:N35)</f>
        <v>494</v>
      </c>
      <c r="O31" s="47">
        <f>SUM(O32:O35)</f>
        <v>8</v>
      </c>
      <c r="P31" s="47">
        <f>($N31/$O31)</f>
        <v>61.75</v>
      </c>
      <c r="Q31" s="47">
        <f>SUM(Q32:Q35)</f>
        <v>344</v>
      </c>
      <c r="R31" s="47">
        <f>SUM(R32:R35)</f>
        <v>6</v>
      </c>
      <c r="S31" s="47">
        <f>($Q31/$R31)</f>
        <v>57.333333333333336</v>
      </c>
    </row>
    <row r="32" spans="1:19" ht="11.25" customHeight="1">
      <c r="A32" s="225" t="s">
        <v>210</v>
      </c>
      <c r="B32" s="47">
        <f>SUM(E32+H32+K32+N32+Q32)</f>
        <v>525</v>
      </c>
      <c r="C32" s="47">
        <f>(F32+I32+L32+O32+R32)</f>
        <v>7</v>
      </c>
      <c r="D32" s="47">
        <f t="shared" si="2"/>
        <v>75</v>
      </c>
      <c r="E32" s="47">
        <v>525</v>
      </c>
      <c r="F32" s="47">
        <v>7</v>
      </c>
      <c r="G32" s="47">
        <f>($E32/$F32)</f>
        <v>75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1.25" customHeight="1">
      <c r="A33" s="225" t="s">
        <v>211</v>
      </c>
      <c r="B33" s="47">
        <f>SUM(E33+H33+K33+N33+Q33)</f>
        <v>344</v>
      </c>
      <c r="C33" s="47">
        <f>(F33+I33+L33+O33+R33)</f>
        <v>6</v>
      </c>
      <c r="D33" s="47">
        <f t="shared" si="2"/>
        <v>57.333333333333336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>
        <v>344</v>
      </c>
      <c r="R33" s="47">
        <v>6</v>
      </c>
      <c r="S33" s="47">
        <f>($Q33/$R33)</f>
        <v>57.333333333333336</v>
      </c>
    </row>
    <row r="34" spans="1:35" ht="11.25" customHeight="1">
      <c r="A34" s="225" t="s">
        <v>213</v>
      </c>
      <c r="B34" s="47">
        <f>SUM(E34+H34+K34+N34+Q34)</f>
        <v>1246</v>
      </c>
      <c r="C34" s="47">
        <f>(F34+I34+L34+O34+R34)</f>
        <v>16</v>
      </c>
      <c r="D34" s="47">
        <f t="shared" si="2"/>
        <v>77.875</v>
      </c>
      <c r="E34" s="46"/>
      <c r="F34" s="46"/>
      <c r="G34" s="46"/>
      <c r="H34" s="47">
        <v>440</v>
      </c>
      <c r="I34" s="47">
        <v>5</v>
      </c>
      <c r="J34" s="47">
        <f>(H34/I34)</f>
        <v>88</v>
      </c>
      <c r="K34" s="47">
        <v>408</v>
      </c>
      <c r="L34" s="47">
        <v>5</v>
      </c>
      <c r="M34" s="47">
        <f>($K34/$L34)</f>
        <v>81.6</v>
      </c>
      <c r="N34" s="47">
        <v>398</v>
      </c>
      <c r="O34" s="47">
        <v>6</v>
      </c>
      <c r="P34" s="47">
        <f>($N34/$O34)</f>
        <v>66.33333333333333</v>
      </c>
      <c r="Q34" s="46"/>
      <c r="R34" s="46"/>
      <c r="S34" s="46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</row>
    <row r="35" spans="1:19" ht="11.25" customHeight="1">
      <c r="A35" s="225" t="s">
        <v>212</v>
      </c>
      <c r="B35" s="47">
        <f>SUM(E35+H35+K35+N35+Q35)</f>
        <v>268</v>
      </c>
      <c r="C35" s="47">
        <f>(F35+I35+L35+O35+R35)</f>
        <v>6</v>
      </c>
      <c r="D35" s="47">
        <f t="shared" si="2"/>
        <v>44.666666666666664</v>
      </c>
      <c r="E35" s="46"/>
      <c r="F35" s="46"/>
      <c r="G35" s="46"/>
      <c r="H35" s="47">
        <v>81</v>
      </c>
      <c r="I35" s="47">
        <v>2</v>
      </c>
      <c r="J35" s="47">
        <f>(H35/I35)</f>
        <v>40.5</v>
      </c>
      <c r="K35" s="47">
        <v>91</v>
      </c>
      <c r="L35" s="47">
        <v>2</v>
      </c>
      <c r="M35" s="47">
        <f>($K35/$L35)</f>
        <v>45.5</v>
      </c>
      <c r="N35" s="47">
        <v>96</v>
      </c>
      <c r="O35" s="47">
        <v>2</v>
      </c>
      <c r="P35" s="47">
        <f>($N35/$O35)</f>
        <v>48</v>
      </c>
      <c r="Q35" s="46"/>
      <c r="R35" s="46"/>
      <c r="S35" s="46"/>
    </row>
    <row r="36" spans="1:19" ht="11.25" customHeight="1">
      <c r="A36" s="225" t="s">
        <v>185</v>
      </c>
      <c r="B36" s="47">
        <f>SUM(E36+H36+K36+N36+Q36)</f>
        <v>950</v>
      </c>
      <c r="C36" s="47">
        <f>(F36+I36+L36+O36+R36)</f>
        <v>17</v>
      </c>
      <c r="D36" s="47">
        <f t="shared" si="2"/>
        <v>55.88235294117647</v>
      </c>
      <c r="E36" s="47">
        <v>262</v>
      </c>
      <c r="F36" s="47">
        <v>4</v>
      </c>
      <c r="G36" s="47">
        <f>($E36/$F36)</f>
        <v>65.5</v>
      </c>
      <c r="H36" s="47">
        <v>205</v>
      </c>
      <c r="I36" s="47">
        <v>4</v>
      </c>
      <c r="J36" s="47">
        <f>(H36/I36)</f>
        <v>51.25</v>
      </c>
      <c r="K36" s="47">
        <v>181</v>
      </c>
      <c r="L36" s="47">
        <v>3</v>
      </c>
      <c r="M36" s="47">
        <f>($K36/$L36)</f>
        <v>60.333333333333336</v>
      </c>
      <c r="N36" s="47">
        <v>113</v>
      </c>
      <c r="O36" s="47">
        <v>3</v>
      </c>
      <c r="P36" s="47">
        <f>($N36/$O36)</f>
        <v>37.666666666666664</v>
      </c>
      <c r="Q36" s="47">
        <v>189</v>
      </c>
      <c r="R36" s="47">
        <v>3</v>
      </c>
      <c r="S36" s="47">
        <f>($Q36/$R36)</f>
        <v>63</v>
      </c>
    </row>
    <row r="37" spans="1:19" ht="11.25" customHeight="1">
      <c r="A37" s="225" t="s">
        <v>186</v>
      </c>
      <c r="B37" s="47">
        <f>SUM(B38:B40)</f>
        <v>440</v>
      </c>
      <c r="C37" s="47">
        <f>SUM(C38:C40)</f>
        <v>13</v>
      </c>
      <c r="D37" s="47">
        <f t="shared" si="2"/>
        <v>33.84615384615385</v>
      </c>
      <c r="E37" s="47">
        <f>SUM(E38:E40)</f>
        <v>154</v>
      </c>
      <c r="F37" s="47">
        <f>SUM(F38:F40)</f>
        <v>3</v>
      </c>
      <c r="G37" s="47">
        <f>($E37/$F37)</f>
        <v>51.333333333333336</v>
      </c>
      <c r="H37" s="47">
        <f>SUM(H38:H40)</f>
        <v>157</v>
      </c>
      <c r="I37" s="47">
        <f>SUM(I38:I40)</f>
        <v>5</v>
      </c>
      <c r="J37" s="47">
        <f>(H37/I37)</f>
        <v>31.4</v>
      </c>
      <c r="K37" s="47">
        <f>SUM(K38:K40)</f>
        <v>123</v>
      </c>
      <c r="L37" s="47">
        <f>SUM(L38:L40)</f>
        <v>4</v>
      </c>
      <c r="M37" s="47">
        <f>($K37/$L37)</f>
        <v>30.75</v>
      </c>
      <c r="N37" s="47">
        <f>SUM(N38:N40)</f>
        <v>6</v>
      </c>
      <c r="O37" s="47">
        <f>SUM(O38:O40)</f>
        <v>1</v>
      </c>
      <c r="P37" s="47">
        <f>($K37/$L37)</f>
        <v>30.75</v>
      </c>
      <c r="Q37" s="46"/>
      <c r="R37" s="46"/>
      <c r="S37" s="46"/>
    </row>
    <row r="38" spans="1:19" ht="11.25" customHeight="1">
      <c r="A38" s="225" t="s">
        <v>210</v>
      </c>
      <c r="B38" s="47">
        <f>SUM(E38+H38+K38+N38+Q38)</f>
        <v>154</v>
      </c>
      <c r="C38" s="47">
        <f>(F38+I38+L38+O38+R38)</f>
        <v>3</v>
      </c>
      <c r="D38" s="47">
        <f t="shared" si="2"/>
        <v>51.333333333333336</v>
      </c>
      <c r="E38" s="47">
        <v>154</v>
      </c>
      <c r="F38" s="47">
        <v>3</v>
      </c>
      <c r="G38" s="47">
        <f>($E38/$F38)</f>
        <v>51.333333333333336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1.25" customHeight="1">
      <c r="A39" s="225" t="s">
        <v>353</v>
      </c>
      <c r="B39" s="47">
        <f>SUM(E39+H39+K39+N39+Q39)</f>
        <v>61</v>
      </c>
      <c r="C39" s="47">
        <f>(F39+I39+L39+O39+R39)</f>
        <v>3</v>
      </c>
      <c r="D39" s="47">
        <f t="shared" si="2"/>
        <v>20.333333333333332</v>
      </c>
      <c r="E39" s="46"/>
      <c r="F39" s="46"/>
      <c r="G39" s="46"/>
      <c r="H39" s="47">
        <v>29</v>
      </c>
      <c r="I39" s="47">
        <v>1</v>
      </c>
      <c r="J39" s="47">
        <f>(H39/I39)</f>
        <v>29</v>
      </c>
      <c r="K39" s="47">
        <v>26</v>
      </c>
      <c r="L39" s="47">
        <v>1</v>
      </c>
      <c r="M39" s="47">
        <f>($K39/$L39)</f>
        <v>26</v>
      </c>
      <c r="N39" s="47">
        <v>6</v>
      </c>
      <c r="O39" s="47">
        <v>1</v>
      </c>
      <c r="P39" s="47">
        <f>($N39/$O39)</f>
        <v>6</v>
      </c>
      <c r="Q39" s="46"/>
      <c r="R39" s="46"/>
      <c r="S39" s="46"/>
    </row>
    <row r="40" spans="1:19" ht="11.25" customHeight="1">
      <c r="A40" s="225" t="s">
        <v>354</v>
      </c>
      <c r="B40" s="47">
        <f>SUM(E40+H40+K40+N40+Q40)</f>
        <v>225</v>
      </c>
      <c r="C40" s="47">
        <f>(F40+I40+L40+O40+R40)</f>
        <v>7</v>
      </c>
      <c r="D40" s="47">
        <f t="shared" si="2"/>
        <v>32.142857142857146</v>
      </c>
      <c r="E40" s="46"/>
      <c r="F40" s="46"/>
      <c r="G40" s="46"/>
      <c r="H40" s="47">
        <v>128</v>
      </c>
      <c r="I40" s="47">
        <v>4</v>
      </c>
      <c r="J40" s="47">
        <f>(H40/I40)</f>
        <v>32</v>
      </c>
      <c r="K40" s="47">
        <v>97</v>
      </c>
      <c r="L40" s="47">
        <v>3</v>
      </c>
      <c r="M40" s="47">
        <f>($K40/$L40)</f>
        <v>32.333333333333336</v>
      </c>
      <c r="N40" s="46"/>
      <c r="O40" s="46"/>
      <c r="P40" s="46"/>
      <c r="Q40" s="46"/>
      <c r="R40" s="46"/>
      <c r="S40" s="46"/>
    </row>
    <row r="41" spans="1:19" ht="11.25" customHeight="1">
      <c r="A41" s="225" t="s">
        <v>135</v>
      </c>
      <c r="B41" s="47">
        <f>SUM(E41+H41+K41+N41+Q41)</f>
        <v>164</v>
      </c>
      <c r="C41" s="47">
        <f>(F41+I41+L41+O41+R41)</f>
        <v>4</v>
      </c>
      <c r="D41" s="47">
        <f t="shared" si="2"/>
        <v>41</v>
      </c>
      <c r="E41" s="47">
        <v>55</v>
      </c>
      <c r="F41" s="47">
        <v>1</v>
      </c>
      <c r="G41" s="47">
        <f>($E41/$F41)</f>
        <v>55</v>
      </c>
      <c r="H41" s="47">
        <v>39</v>
      </c>
      <c r="I41" s="47">
        <v>1</v>
      </c>
      <c r="J41" s="47">
        <f>(H41/I41)</f>
        <v>39</v>
      </c>
      <c r="K41" s="47">
        <v>31</v>
      </c>
      <c r="L41" s="47">
        <v>1</v>
      </c>
      <c r="M41" s="47">
        <f>($K41/$L41)</f>
        <v>31</v>
      </c>
      <c r="N41" s="47">
        <v>39</v>
      </c>
      <c r="O41" s="47">
        <v>1</v>
      </c>
      <c r="P41" s="47">
        <f>($N41/$O41)</f>
        <v>39</v>
      </c>
      <c r="Q41" s="46"/>
      <c r="R41" s="46"/>
      <c r="S41" s="46"/>
    </row>
    <row r="42" spans="1:19" ht="11.25" customHeight="1">
      <c r="A42" s="225" t="s">
        <v>189</v>
      </c>
      <c r="B42" s="47">
        <f>SUM(B43:B44)</f>
        <v>65</v>
      </c>
      <c r="C42" s="47">
        <f>SUM(C43:C44)</f>
        <v>4</v>
      </c>
      <c r="D42" s="47">
        <f t="shared" si="2"/>
        <v>16.25</v>
      </c>
      <c r="E42" s="47">
        <f>SUM(E43:E44)</f>
        <v>32</v>
      </c>
      <c r="F42" s="47">
        <f>SUM(F43:F44)</f>
        <v>1</v>
      </c>
      <c r="G42" s="47">
        <f>(E42/F42)</f>
        <v>32</v>
      </c>
      <c r="H42" s="47">
        <f>SUM(H43:H44)</f>
        <v>19</v>
      </c>
      <c r="I42" s="47">
        <f>SUM(I43:I44)</f>
        <v>1</v>
      </c>
      <c r="J42" s="47">
        <f>(H42/I42)</f>
        <v>19</v>
      </c>
      <c r="K42" s="47">
        <f>SUM(K43:K44)</f>
        <v>10</v>
      </c>
      <c r="L42" s="47">
        <f>SUM(L43:L44)</f>
        <v>1</v>
      </c>
      <c r="M42" s="47">
        <f>(K42/L42)</f>
        <v>10</v>
      </c>
      <c r="N42" s="47">
        <f>SUM(N43:N44)</f>
        <v>4</v>
      </c>
      <c r="O42" s="47">
        <f>SUM(O43:O44)</f>
        <v>1</v>
      </c>
      <c r="P42" s="47">
        <f>(N42/O42)</f>
        <v>4</v>
      </c>
      <c r="Q42" s="46"/>
      <c r="R42" s="46"/>
      <c r="S42" s="46"/>
    </row>
    <row r="43" spans="1:19" ht="11.25" customHeight="1">
      <c r="A43" s="225" t="s">
        <v>210</v>
      </c>
      <c r="B43" s="47">
        <f aca="true" t="shared" si="6" ref="B43:B49">SUM(E43+H43+K43+N43+Q43)</f>
        <v>51</v>
      </c>
      <c r="C43" s="47">
        <f aca="true" t="shared" si="7" ref="C43:C49">(F43+I43+L43+O43+R43)</f>
        <v>2</v>
      </c>
      <c r="D43" s="47">
        <f t="shared" si="2"/>
        <v>25.5</v>
      </c>
      <c r="E43" s="47">
        <v>32</v>
      </c>
      <c r="F43" s="47">
        <v>1</v>
      </c>
      <c r="G43" s="47">
        <f>($E43/$F43)</f>
        <v>32</v>
      </c>
      <c r="H43" s="47">
        <v>19</v>
      </c>
      <c r="I43" s="47">
        <v>1</v>
      </c>
      <c r="J43" s="47">
        <f>(H43/I43)</f>
        <v>19</v>
      </c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1.25" customHeight="1">
      <c r="A44" s="225" t="s">
        <v>355</v>
      </c>
      <c r="B44" s="47">
        <f t="shared" si="6"/>
        <v>14</v>
      </c>
      <c r="C44" s="47">
        <f t="shared" si="7"/>
        <v>2</v>
      </c>
      <c r="D44" s="47">
        <f t="shared" si="2"/>
        <v>7</v>
      </c>
      <c r="E44" s="46"/>
      <c r="F44" s="46"/>
      <c r="G44" s="46"/>
      <c r="H44" s="46"/>
      <c r="I44" s="46"/>
      <c r="J44" s="46"/>
      <c r="K44" s="47">
        <v>10</v>
      </c>
      <c r="L44" s="47">
        <v>1</v>
      </c>
      <c r="M44" s="47">
        <f aca="true" t="shared" si="8" ref="M44:M49">($K44/$L44)</f>
        <v>10</v>
      </c>
      <c r="N44" s="47">
        <v>4</v>
      </c>
      <c r="O44" s="47">
        <v>1</v>
      </c>
      <c r="P44" s="47">
        <f aca="true" t="shared" si="9" ref="P44:P49">($N44/$O44)</f>
        <v>4</v>
      </c>
      <c r="Q44" s="46"/>
      <c r="R44" s="46"/>
      <c r="S44" s="46"/>
    </row>
    <row r="45" spans="1:19" ht="11.25" customHeight="1">
      <c r="A45" s="225" t="s">
        <v>191</v>
      </c>
      <c r="B45" s="47">
        <f t="shared" si="6"/>
        <v>51</v>
      </c>
      <c r="C45" s="47">
        <f t="shared" si="7"/>
        <v>5</v>
      </c>
      <c r="D45" s="47">
        <f t="shared" si="2"/>
        <v>10.2</v>
      </c>
      <c r="E45" s="47">
        <v>36</v>
      </c>
      <c r="F45" s="47">
        <v>2</v>
      </c>
      <c r="G45" s="47">
        <f>($E45/$F45)</f>
        <v>18</v>
      </c>
      <c r="H45" s="47">
        <v>10</v>
      </c>
      <c r="I45" s="47">
        <v>1</v>
      </c>
      <c r="J45" s="47">
        <f>(H45/I45)</f>
        <v>10</v>
      </c>
      <c r="K45" s="47">
        <v>1</v>
      </c>
      <c r="L45" s="47">
        <v>1</v>
      </c>
      <c r="M45" s="47">
        <f t="shared" si="8"/>
        <v>1</v>
      </c>
      <c r="N45" s="47">
        <v>4</v>
      </c>
      <c r="O45" s="47">
        <v>1</v>
      </c>
      <c r="P45" s="47">
        <f t="shared" si="9"/>
        <v>4</v>
      </c>
      <c r="Q45" s="46"/>
      <c r="R45" s="46"/>
      <c r="S45" s="46"/>
    </row>
    <row r="46" spans="1:19" ht="11.25" customHeight="1">
      <c r="A46" s="225" t="s">
        <v>192</v>
      </c>
      <c r="B46" s="47">
        <f t="shared" si="6"/>
        <v>614</v>
      </c>
      <c r="C46" s="47">
        <f t="shared" si="7"/>
        <v>14</v>
      </c>
      <c r="D46" s="47">
        <f t="shared" si="2"/>
        <v>43.857142857142854</v>
      </c>
      <c r="E46" s="47">
        <v>183</v>
      </c>
      <c r="F46" s="47">
        <v>5</v>
      </c>
      <c r="G46" s="47">
        <f>($E46/$F46)</f>
        <v>36.6</v>
      </c>
      <c r="H46" s="47">
        <v>119</v>
      </c>
      <c r="I46" s="47">
        <v>4</v>
      </c>
      <c r="J46" s="47">
        <f>(H46/I46)</f>
        <v>29.75</v>
      </c>
      <c r="K46" s="47">
        <v>149</v>
      </c>
      <c r="L46" s="47">
        <v>2</v>
      </c>
      <c r="M46" s="47">
        <f t="shared" si="8"/>
        <v>74.5</v>
      </c>
      <c r="N46" s="47">
        <v>85</v>
      </c>
      <c r="O46" s="47">
        <v>2</v>
      </c>
      <c r="P46" s="47">
        <f t="shared" si="9"/>
        <v>42.5</v>
      </c>
      <c r="Q46" s="47">
        <v>78</v>
      </c>
      <c r="R46" s="47">
        <v>1</v>
      </c>
      <c r="S46" s="47">
        <f>($Q46/$R46)</f>
        <v>78</v>
      </c>
    </row>
    <row r="47" spans="1:19" ht="11.25" customHeight="1">
      <c r="A47" s="225" t="s">
        <v>848</v>
      </c>
      <c r="B47" s="47">
        <f t="shared" si="6"/>
        <v>189</v>
      </c>
      <c r="C47" s="47">
        <f t="shared" si="7"/>
        <v>19</v>
      </c>
      <c r="D47" s="47">
        <f t="shared" si="2"/>
        <v>9.947368421052632</v>
      </c>
      <c r="E47" s="47">
        <v>37</v>
      </c>
      <c r="F47" s="47">
        <v>4</v>
      </c>
      <c r="G47" s="47">
        <f>($E47/$F47)</f>
        <v>9.25</v>
      </c>
      <c r="H47" s="47">
        <v>32</v>
      </c>
      <c r="I47" s="47">
        <v>3</v>
      </c>
      <c r="J47" s="47">
        <f>(H47/I47)</f>
        <v>10.666666666666666</v>
      </c>
      <c r="K47" s="47">
        <v>43</v>
      </c>
      <c r="L47" s="47">
        <v>3</v>
      </c>
      <c r="M47" s="47">
        <f t="shared" si="8"/>
        <v>14.333333333333334</v>
      </c>
      <c r="N47" s="47">
        <v>37</v>
      </c>
      <c r="O47" s="47">
        <v>5</v>
      </c>
      <c r="P47" s="47">
        <f t="shared" si="9"/>
        <v>7.4</v>
      </c>
      <c r="Q47" s="47">
        <v>40</v>
      </c>
      <c r="R47" s="47">
        <v>4</v>
      </c>
      <c r="S47" s="47">
        <f>($Q47/$R47)</f>
        <v>10</v>
      </c>
    </row>
    <row r="48" spans="1:19" ht="11.25" customHeight="1">
      <c r="A48" s="225" t="s">
        <v>194</v>
      </c>
      <c r="B48" s="47">
        <f t="shared" si="6"/>
        <v>354</v>
      </c>
      <c r="C48" s="47">
        <f t="shared" si="7"/>
        <v>10</v>
      </c>
      <c r="D48" s="47">
        <f t="shared" si="2"/>
        <v>35.4</v>
      </c>
      <c r="E48" s="47">
        <v>74</v>
      </c>
      <c r="F48" s="47">
        <v>2</v>
      </c>
      <c r="G48" s="47">
        <f>($E48/$F48)</f>
        <v>37</v>
      </c>
      <c r="H48" s="47">
        <v>78</v>
      </c>
      <c r="I48" s="47">
        <v>2</v>
      </c>
      <c r="J48" s="47">
        <f>(H48/I48)</f>
        <v>39</v>
      </c>
      <c r="K48" s="47">
        <v>69</v>
      </c>
      <c r="L48" s="47">
        <v>2</v>
      </c>
      <c r="M48" s="47">
        <f t="shared" si="8"/>
        <v>34.5</v>
      </c>
      <c r="N48" s="47">
        <v>81</v>
      </c>
      <c r="O48" s="47">
        <v>2</v>
      </c>
      <c r="P48" s="47">
        <f t="shared" si="9"/>
        <v>40.5</v>
      </c>
      <c r="Q48" s="47">
        <v>52</v>
      </c>
      <c r="R48" s="47">
        <v>2</v>
      </c>
      <c r="S48" s="47">
        <f>($Q48/$R48)</f>
        <v>26</v>
      </c>
    </row>
    <row r="49" spans="1:19" ht="11.25" customHeight="1">
      <c r="A49" s="225" t="s">
        <v>195</v>
      </c>
      <c r="B49" s="47">
        <f t="shared" si="6"/>
        <v>588</v>
      </c>
      <c r="C49" s="47">
        <f t="shared" si="7"/>
        <v>18</v>
      </c>
      <c r="D49" s="47">
        <f t="shared" si="2"/>
        <v>32.666666666666664</v>
      </c>
      <c r="E49" s="47">
        <v>127</v>
      </c>
      <c r="F49" s="47">
        <v>4</v>
      </c>
      <c r="G49" s="47">
        <f>($E49/$F49)</f>
        <v>31.75</v>
      </c>
      <c r="H49" s="47">
        <v>130</v>
      </c>
      <c r="I49" s="47">
        <v>4</v>
      </c>
      <c r="J49" s="47">
        <f>(H49/I49)</f>
        <v>32.5</v>
      </c>
      <c r="K49" s="47">
        <v>99</v>
      </c>
      <c r="L49" s="47">
        <v>3</v>
      </c>
      <c r="M49" s="47">
        <f t="shared" si="8"/>
        <v>33</v>
      </c>
      <c r="N49" s="47">
        <v>112</v>
      </c>
      <c r="O49" s="47">
        <v>3</v>
      </c>
      <c r="P49" s="47">
        <f t="shared" si="9"/>
        <v>37.333333333333336</v>
      </c>
      <c r="Q49" s="47">
        <v>120</v>
      </c>
      <c r="R49" s="47">
        <v>4</v>
      </c>
      <c r="S49" s="47">
        <f>($Q49/$R49)</f>
        <v>30</v>
      </c>
    </row>
    <row r="51" ht="12.75">
      <c r="S51" s="50"/>
    </row>
  </sheetData>
  <sheetProtection password="CA55" sheet="1" objects="1" scenarios="1"/>
  <mergeCells count="10">
    <mergeCell ref="N6:P6"/>
    <mergeCell ref="Q6:S6"/>
    <mergeCell ref="A1:S1"/>
    <mergeCell ref="A2:S2"/>
    <mergeCell ref="A3:S3"/>
    <mergeCell ref="B6:D6"/>
    <mergeCell ref="E6:G6"/>
    <mergeCell ref="H6:J6"/>
    <mergeCell ref="K6:M6"/>
    <mergeCell ref="A6:A9"/>
  </mergeCells>
  <printOptions/>
  <pageMargins left="0.75" right="0.75" top="0.27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67"/>
  <sheetViews>
    <sheetView showGridLines="0" workbookViewId="0" topLeftCell="A1">
      <selection activeCell="A21" sqref="A21"/>
    </sheetView>
  </sheetViews>
  <sheetFormatPr defaultColWidth="9.625" defaultRowHeight="12.75"/>
  <cols>
    <col min="1" max="1" width="35.125" style="2" customWidth="1"/>
    <col min="2" max="2" width="13.875" style="2" customWidth="1"/>
    <col min="3" max="3" width="19.25390625" style="2" customWidth="1"/>
    <col min="4" max="4" width="19.50390625" style="2" customWidth="1"/>
    <col min="5" max="16384" width="9.625" style="2" customWidth="1"/>
  </cols>
  <sheetData>
    <row r="1" spans="1:4" s="4" customFormat="1" ht="12.75">
      <c r="A1" s="378" t="s">
        <v>0</v>
      </c>
      <c r="B1" s="378"/>
      <c r="C1" s="378"/>
      <c r="D1" s="378"/>
    </row>
    <row r="2" spans="1:4" s="4" customFormat="1" ht="12.75">
      <c r="A2" s="378" t="s">
        <v>1</v>
      </c>
      <c r="B2" s="378"/>
      <c r="C2" s="378"/>
      <c r="D2" s="378"/>
    </row>
    <row r="3" spans="1:4" s="4" customFormat="1" ht="12.75">
      <c r="A3" s="378" t="s">
        <v>2</v>
      </c>
      <c r="B3" s="378"/>
      <c r="C3" s="378"/>
      <c r="D3" s="378"/>
    </row>
    <row r="4" s="4" customFormat="1" ht="9" customHeight="1">
      <c r="A4" s="3"/>
    </row>
    <row r="5" s="4" customFormat="1" ht="12.75">
      <c r="A5" s="4" t="s">
        <v>3</v>
      </c>
    </row>
    <row r="6" spans="1:4" s="4" customFormat="1" ht="25.5">
      <c r="A6" s="120" t="s">
        <v>455</v>
      </c>
      <c r="B6" s="121" t="s">
        <v>723</v>
      </c>
      <c r="C6" s="121" t="s">
        <v>724</v>
      </c>
      <c r="D6" s="121" t="s">
        <v>725</v>
      </c>
    </row>
    <row r="7" spans="1:4" s="4" customFormat="1" ht="18.75" customHeight="1">
      <c r="A7" s="7" t="s">
        <v>7</v>
      </c>
      <c r="B7" s="8">
        <f>SUM(B8+B18+B47)</f>
        <v>16901</v>
      </c>
      <c r="C7" s="9">
        <f>(B7/$B$7)*100</f>
        <v>100</v>
      </c>
      <c r="D7" s="9">
        <f>(C7/$B$7)*100</f>
        <v>0.5916809656233358</v>
      </c>
    </row>
    <row r="8" spans="1:4" s="4" customFormat="1" ht="18.75" customHeight="1">
      <c r="A8" s="7" t="s">
        <v>9</v>
      </c>
      <c r="B8" s="8">
        <f>(B9+B11+B14)</f>
        <v>38</v>
      </c>
      <c r="C8" s="9">
        <f aca="true" t="shared" si="0" ref="C8:C18">(B8/$B$7)*100</f>
        <v>0.22483876693686766</v>
      </c>
      <c r="D8" s="9"/>
    </row>
    <row r="9" spans="1:4" ht="12" customHeight="1">
      <c r="A9" s="321" t="s">
        <v>10</v>
      </c>
      <c r="B9" s="322">
        <f>SUM(B10)</f>
        <v>5</v>
      </c>
      <c r="C9" s="327">
        <f t="shared" si="0"/>
        <v>0.029584048281166793</v>
      </c>
      <c r="D9" s="327">
        <f aca="true" t="shared" si="1" ref="D9:D17">(B9/$B$8)*100</f>
        <v>13.157894736842104</v>
      </c>
    </row>
    <row r="10" spans="1:4" ht="12" customHeight="1">
      <c r="A10" s="180" t="s">
        <v>11</v>
      </c>
      <c r="B10" s="183">
        <v>5</v>
      </c>
      <c r="C10" s="186">
        <f t="shared" si="0"/>
        <v>0.029584048281166793</v>
      </c>
      <c r="D10" s="186">
        <f t="shared" si="1"/>
        <v>13.157894736842104</v>
      </c>
    </row>
    <row r="11" spans="1:4" ht="12" customHeight="1">
      <c r="A11" s="321" t="s">
        <v>12</v>
      </c>
      <c r="B11" s="322">
        <f>SUM(B12:B13)</f>
        <v>13</v>
      </c>
      <c r="C11" s="327">
        <f t="shared" si="0"/>
        <v>0.07691852553103368</v>
      </c>
      <c r="D11" s="327">
        <f t="shared" si="1"/>
        <v>34.21052631578947</v>
      </c>
    </row>
    <row r="12" spans="1:4" ht="12" customHeight="1">
      <c r="A12" s="180" t="s">
        <v>11</v>
      </c>
      <c r="B12" s="183">
        <v>11</v>
      </c>
      <c r="C12" s="186">
        <f t="shared" si="0"/>
        <v>0.06508490621856695</v>
      </c>
      <c r="D12" s="186">
        <f t="shared" si="1"/>
        <v>28.947368421052634</v>
      </c>
    </row>
    <row r="13" spans="1:4" ht="12" customHeight="1">
      <c r="A13" s="180" t="s">
        <v>13</v>
      </c>
      <c r="B13" s="183">
        <v>2</v>
      </c>
      <c r="C13" s="186">
        <f t="shared" si="0"/>
        <v>0.011833619312466718</v>
      </c>
      <c r="D13" s="186">
        <f t="shared" si="1"/>
        <v>5.263157894736842</v>
      </c>
    </row>
    <row r="14" spans="1:4" ht="12" customHeight="1">
      <c r="A14" s="321" t="s">
        <v>14</v>
      </c>
      <c r="B14" s="322">
        <f>SUM(B15:B17)</f>
        <v>20</v>
      </c>
      <c r="C14" s="327">
        <f t="shared" si="0"/>
        <v>0.11833619312466717</v>
      </c>
      <c r="D14" s="327">
        <f t="shared" si="1"/>
        <v>52.63157894736842</v>
      </c>
    </row>
    <row r="15" spans="1:4" ht="12" customHeight="1">
      <c r="A15" s="180" t="s">
        <v>15</v>
      </c>
      <c r="B15" s="183">
        <v>7</v>
      </c>
      <c r="C15" s="186">
        <f t="shared" si="0"/>
        <v>0.04141766759363351</v>
      </c>
      <c r="D15" s="186">
        <f t="shared" si="1"/>
        <v>18.421052631578945</v>
      </c>
    </row>
    <row r="16" spans="1:4" ht="12" customHeight="1">
      <c r="A16" s="180" t="s">
        <v>16</v>
      </c>
      <c r="B16" s="183">
        <v>7</v>
      </c>
      <c r="C16" s="186">
        <f t="shared" si="0"/>
        <v>0.04141766759363351</v>
      </c>
      <c r="D16" s="186">
        <f t="shared" si="1"/>
        <v>18.421052631578945</v>
      </c>
    </row>
    <row r="17" spans="1:4" ht="12" customHeight="1">
      <c r="A17" s="180" t="s">
        <v>17</v>
      </c>
      <c r="B17" s="183">
        <v>6</v>
      </c>
      <c r="C17" s="186">
        <f t="shared" si="0"/>
        <v>0.035500857937400154</v>
      </c>
      <c r="D17" s="186">
        <f t="shared" si="1"/>
        <v>15.789473684210526</v>
      </c>
    </row>
    <row r="18" spans="1:4" s="4" customFormat="1" ht="14.25" customHeight="1">
      <c r="A18" s="7" t="s">
        <v>18</v>
      </c>
      <c r="B18" s="8">
        <f>(B19+B20+B21+B28+B33+B34+B38+B39+B42+B43+B44+B45+B46)</f>
        <v>6330</v>
      </c>
      <c r="C18" s="9">
        <f t="shared" si="0"/>
        <v>37.45340512395716</v>
      </c>
      <c r="D18" s="9">
        <f>(B18/$B$18)*100</f>
        <v>100</v>
      </c>
    </row>
    <row r="19" spans="1:4" ht="12" customHeight="1">
      <c r="A19" s="180" t="s">
        <v>19</v>
      </c>
      <c r="B19" s="183">
        <v>73</v>
      </c>
      <c r="C19" s="186">
        <f aca="true" t="shared" si="2" ref="C19:C46">(B19/$B$7)*100</f>
        <v>0.43192710490503516</v>
      </c>
      <c r="D19" s="186">
        <f aca="true" t="shared" si="3" ref="D19:D46">(B19/$B$18)*100</f>
        <v>1.1532385466034756</v>
      </c>
    </row>
    <row r="20" spans="1:4" ht="12" customHeight="1">
      <c r="A20" s="180" t="s">
        <v>20</v>
      </c>
      <c r="B20" s="183">
        <v>81</v>
      </c>
      <c r="C20" s="186">
        <f t="shared" si="2"/>
        <v>0.47926158215490205</v>
      </c>
      <c r="D20" s="186">
        <f t="shared" si="3"/>
        <v>1.2796208530805688</v>
      </c>
    </row>
    <row r="21" spans="1:4" ht="12" customHeight="1">
      <c r="A21" s="180" t="s">
        <v>21</v>
      </c>
      <c r="B21" s="183">
        <f>SUM(B22:B27)</f>
        <v>378</v>
      </c>
      <c r="C21" s="186">
        <f t="shared" si="2"/>
        <v>2.2365540500562098</v>
      </c>
      <c r="D21" s="186">
        <f t="shared" si="3"/>
        <v>5.971563981042654</v>
      </c>
    </row>
    <row r="22" spans="1:4" ht="12" customHeight="1">
      <c r="A22" s="180" t="s">
        <v>22</v>
      </c>
      <c r="B22" s="183">
        <v>188</v>
      </c>
      <c r="C22" s="186">
        <f t="shared" si="2"/>
        <v>1.1123602153718715</v>
      </c>
      <c r="D22" s="186">
        <f t="shared" si="3"/>
        <v>2.9699842022116902</v>
      </c>
    </row>
    <row r="23" spans="1:4" ht="12" customHeight="1">
      <c r="A23" s="180" t="s">
        <v>23</v>
      </c>
      <c r="B23" s="183">
        <v>10</v>
      </c>
      <c r="C23" s="186">
        <f t="shared" si="2"/>
        <v>0.059168096562333586</v>
      </c>
      <c r="D23" s="186">
        <f t="shared" si="3"/>
        <v>0.1579778830963665</v>
      </c>
    </row>
    <row r="24" spans="1:4" ht="12" customHeight="1">
      <c r="A24" s="180" t="s">
        <v>24</v>
      </c>
      <c r="B24" s="183">
        <v>39</v>
      </c>
      <c r="C24" s="186">
        <f t="shared" si="2"/>
        <v>0.23075557659310098</v>
      </c>
      <c r="D24" s="186">
        <f t="shared" si="3"/>
        <v>0.6161137440758294</v>
      </c>
    </row>
    <row r="25" spans="1:4" ht="12" customHeight="1">
      <c r="A25" s="180" t="s">
        <v>25</v>
      </c>
      <c r="B25" s="183">
        <v>51</v>
      </c>
      <c r="C25" s="186">
        <f t="shared" si="2"/>
        <v>0.3017572924679013</v>
      </c>
      <c r="D25" s="186">
        <f t="shared" si="3"/>
        <v>0.8056872037914692</v>
      </c>
    </row>
    <row r="26" spans="1:4" ht="12" customHeight="1">
      <c r="A26" s="180" t="s">
        <v>26</v>
      </c>
      <c r="B26" s="183">
        <v>77</v>
      </c>
      <c r="C26" s="186">
        <f t="shared" si="2"/>
        <v>0.4555943435299687</v>
      </c>
      <c r="D26" s="186">
        <f t="shared" si="3"/>
        <v>1.216429699842022</v>
      </c>
    </row>
    <row r="27" spans="1:4" ht="12" customHeight="1">
      <c r="A27" s="180" t="s">
        <v>27</v>
      </c>
      <c r="B27" s="183">
        <v>13</v>
      </c>
      <c r="C27" s="186">
        <f t="shared" si="2"/>
        <v>0.07691852553103368</v>
      </c>
      <c r="D27" s="186">
        <f t="shared" si="3"/>
        <v>0.20537124802527648</v>
      </c>
    </row>
    <row r="28" spans="1:4" ht="12" customHeight="1">
      <c r="A28" s="180" t="s">
        <v>28</v>
      </c>
      <c r="B28" s="183">
        <f>SUM(B29:B32)</f>
        <v>2383</v>
      </c>
      <c r="C28" s="186">
        <f t="shared" si="2"/>
        <v>14.099757410804095</v>
      </c>
      <c r="D28" s="186">
        <f t="shared" si="3"/>
        <v>37.646129541864134</v>
      </c>
    </row>
    <row r="29" spans="1:4" ht="12" customHeight="1">
      <c r="A29" s="180" t="s">
        <v>22</v>
      </c>
      <c r="B29" s="183">
        <v>525</v>
      </c>
      <c r="C29" s="186">
        <f t="shared" si="2"/>
        <v>3.1063250695225135</v>
      </c>
      <c r="D29" s="186">
        <f t="shared" si="3"/>
        <v>8.293838862559241</v>
      </c>
    </row>
    <row r="30" spans="1:4" ht="12" customHeight="1">
      <c r="A30" s="180" t="s">
        <v>29</v>
      </c>
      <c r="B30" s="183">
        <v>344</v>
      </c>
      <c r="C30" s="186">
        <f t="shared" si="2"/>
        <v>2.0353825217442756</v>
      </c>
      <c r="D30" s="186">
        <f t="shared" si="3"/>
        <v>5.4344391785150075</v>
      </c>
    </row>
    <row r="31" spans="1:4" ht="12" customHeight="1">
      <c r="A31" s="180" t="s">
        <v>30</v>
      </c>
      <c r="B31" s="183">
        <v>268</v>
      </c>
      <c r="C31" s="186">
        <f t="shared" si="2"/>
        <v>1.5857049878705403</v>
      </c>
      <c r="D31" s="186">
        <f t="shared" si="3"/>
        <v>4.233807266982622</v>
      </c>
    </row>
    <row r="32" spans="1:4" ht="12" customHeight="1">
      <c r="A32" s="180" t="s">
        <v>31</v>
      </c>
      <c r="B32" s="183">
        <v>1246</v>
      </c>
      <c r="C32" s="186">
        <f t="shared" si="2"/>
        <v>7.372344831666765</v>
      </c>
      <c r="D32" s="186">
        <f t="shared" si="3"/>
        <v>19.684044233807267</v>
      </c>
    </row>
    <row r="33" spans="1:4" ht="12" customHeight="1">
      <c r="A33" s="180" t="s">
        <v>32</v>
      </c>
      <c r="B33" s="183">
        <v>950</v>
      </c>
      <c r="C33" s="186">
        <f t="shared" si="2"/>
        <v>5.620969173421691</v>
      </c>
      <c r="D33" s="186">
        <f t="shared" si="3"/>
        <v>15.00789889415482</v>
      </c>
    </row>
    <row r="34" spans="1:4" ht="12" customHeight="1">
      <c r="A34" s="180" t="s">
        <v>33</v>
      </c>
      <c r="B34" s="183">
        <f>SUM(B35:B37)</f>
        <v>440</v>
      </c>
      <c r="C34" s="186">
        <f t="shared" si="2"/>
        <v>2.603396248742678</v>
      </c>
      <c r="D34" s="186">
        <f t="shared" si="3"/>
        <v>6.9510268562401265</v>
      </c>
    </row>
    <row r="35" spans="1:4" ht="12" customHeight="1">
      <c r="A35" s="180" t="s">
        <v>22</v>
      </c>
      <c r="B35" s="183">
        <v>154</v>
      </c>
      <c r="C35" s="186">
        <f t="shared" si="2"/>
        <v>0.9111886870599374</v>
      </c>
      <c r="D35" s="186">
        <f t="shared" si="3"/>
        <v>2.432859399684044</v>
      </c>
    </row>
    <row r="36" spans="1:4" ht="12" customHeight="1">
      <c r="A36" s="180" t="s">
        <v>34</v>
      </c>
      <c r="B36" s="183">
        <v>61</v>
      </c>
      <c r="C36" s="186">
        <f t="shared" si="2"/>
        <v>0.3609253890302349</v>
      </c>
      <c r="D36" s="186">
        <f t="shared" si="3"/>
        <v>0.9636650868878357</v>
      </c>
    </row>
    <row r="37" spans="1:4" ht="12" customHeight="1">
      <c r="A37" s="180" t="s">
        <v>35</v>
      </c>
      <c r="B37" s="183">
        <v>225</v>
      </c>
      <c r="C37" s="186">
        <f t="shared" si="2"/>
        <v>1.3312821726525057</v>
      </c>
      <c r="D37" s="186">
        <f t="shared" si="3"/>
        <v>3.5545023696682465</v>
      </c>
    </row>
    <row r="38" spans="1:4" ht="12" customHeight="1">
      <c r="A38" s="180" t="s">
        <v>36</v>
      </c>
      <c r="B38" s="183">
        <v>164</v>
      </c>
      <c r="C38" s="186">
        <f t="shared" si="2"/>
        <v>0.9703567836222708</v>
      </c>
      <c r="D38" s="186">
        <f t="shared" si="3"/>
        <v>2.5908372827804107</v>
      </c>
    </row>
    <row r="39" spans="1:4" ht="12" customHeight="1">
      <c r="A39" s="180" t="s">
        <v>37</v>
      </c>
      <c r="B39" s="183">
        <f>SUM(B40:B41)</f>
        <v>65</v>
      </c>
      <c r="C39" s="186">
        <f t="shared" si="2"/>
        <v>0.38459262765516833</v>
      </c>
      <c r="D39" s="186">
        <f t="shared" si="3"/>
        <v>1.0268562401263823</v>
      </c>
    </row>
    <row r="40" spans="1:4" ht="12" customHeight="1">
      <c r="A40" s="180" t="s">
        <v>22</v>
      </c>
      <c r="B40" s="183">
        <v>51</v>
      </c>
      <c r="C40" s="186">
        <f t="shared" si="2"/>
        <v>0.3017572924679013</v>
      </c>
      <c r="D40" s="186">
        <f t="shared" si="3"/>
        <v>0.8056872037914692</v>
      </c>
    </row>
    <row r="41" spans="1:4" ht="12" customHeight="1">
      <c r="A41" s="180" t="s">
        <v>38</v>
      </c>
      <c r="B41" s="183">
        <v>14</v>
      </c>
      <c r="C41" s="186">
        <f t="shared" si="2"/>
        <v>0.08283533518726702</v>
      </c>
      <c r="D41" s="186">
        <f t="shared" si="3"/>
        <v>0.22116903633491314</v>
      </c>
    </row>
    <row r="42" spans="1:4" ht="12" customHeight="1">
      <c r="A42" s="180" t="s">
        <v>39</v>
      </c>
      <c r="B42" s="183">
        <v>51</v>
      </c>
      <c r="C42" s="186">
        <f t="shared" si="2"/>
        <v>0.3017572924679013</v>
      </c>
      <c r="D42" s="186">
        <f t="shared" si="3"/>
        <v>0.8056872037914692</v>
      </c>
    </row>
    <row r="43" spans="1:4" ht="12" customHeight="1">
      <c r="A43" s="180" t="s">
        <v>40</v>
      </c>
      <c r="B43" s="183">
        <v>614</v>
      </c>
      <c r="C43" s="186">
        <f t="shared" si="2"/>
        <v>3.6329211289272823</v>
      </c>
      <c r="D43" s="186">
        <f t="shared" si="3"/>
        <v>9.699842022116902</v>
      </c>
    </row>
    <row r="44" spans="1:4" ht="12" customHeight="1">
      <c r="A44" s="180" t="s">
        <v>41</v>
      </c>
      <c r="B44" s="183">
        <v>189</v>
      </c>
      <c r="C44" s="186">
        <f t="shared" si="2"/>
        <v>1.1182770250281049</v>
      </c>
      <c r="D44" s="186">
        <f t="shared" si="3"/>
        <v>2.985781990521327</v>
      </c>
    </row>
    <row r="45" spans="1:4" ht="12" customHeight="1">
      <c r="A45" s="180" t="s">
        <v>42</v>
      </c>
      <c r="B45" s="183">
        <v>354</v>
      </c>
      <c r="C45" s="186">
        <f t="shared" si="2"/>
        <v>2.094550618306609</v>
      </c>
      <c r="D45" s="186">
        <f t="shared" si="3"/>
        <v>5.592417061611375</v>
      </c>
    </row>
    <row r="46" spans="1:4" ht="12" customHeight="1">
      <c r="A46" s="180" t="s">
        <v>43</v>
      </c>
      <c r="B46" s="183">
        <v>588</v>
      </c>
      <c r="C46" s="186">
        <f t="shared" si="2"/>
        <v>3.4790840778652155</v>
      </c>
      <c r="D46" s="186">
        <f t="shared" si="3"/>
        <v>9.289099526066352</v>
      </c>
    </row>
    <row r="47" spans="1:4" s="4" customFormat="1" ht="18.75" customHeight="1">
      <c r="A47" s="7" t="s">
        <v>44</v>
      </c>
      <c r="B47" s="8">
        <f>SUM(B48:B64)</f>
        <v>10533</v>
      </c>
      <c r="C47" s="9">
        <f>(B47/$B$7)*100</f>
        <v>62.321756109105976</v>
      </c>
      <c r="D47" s="9">
        <f>(B47/$B$47)*100</f>
        <v>100</v>
      </c>
    </row>
    <row r="48" spans="1:4" ht="12" customHeight="1">
      <c r="A48" s="180" t="s">
        <v>45</v>
      </c>
      <c r="B48" s="183">
        <v>2958</v>
      </c>
      <c r="C48" s="186">
        <f aca="true" t="shared" si="4" ref="C48:C64">(B48/$B$7)*100</f>
        <v>17.501922963138274</v>
      </c>
      <c r="D48" s="186">
        <f aca="true" t="shared" si="5" ref="D48:D64">(B48/$B$47)*100</f>
        <v>28.08316718883509</v>
      </c>
    </row>
    <row r="49" spans="1:4" ht="12" customHeight="1">
      <c r="A49" s="180" t="s">
        <v>46</v>
      </c>
      <c r="B49" s="183">
        <v>634</v>
      </c>
      <c r="C49" s="186">
        <f t="shared" si="4"/>
        <v>3.75125732205195</v>
      </c>
      <c r="D49" s="186">
        <f t="shared" si="5"/>
        <v>6.019177822082977</v>
      </c>
    </row>
    <row r="50" spans="1:4" ht="12" customHeight="1">
      <c r="A50" s="180" t="s">
        <v>47</v>
      </c>
      <c r="B50" s="183">
        <v>651</v>
      </c>
      <c r="C50" s="186">
        <f t="shared" si="4"/>
        <v>3.8518430862079165</v>
      </c>
      <c r="D50" s="186">
        <f t="shared" si="5"/>
        <v>6.180575334662489</v>
      </c>
    </row>
    <row r="51" spans="1:4" ht="12" customHeight="1">
      <c r="A51" s="180" t="s">
        <v>48</v>
      </c>
      <c r="B51" s="183">
        <v>503</v>
      </c>
      <c r="C51" s="186">
        <f t="shared" si="4"/>
        <v>2.9761552570853795</v>
      </c>
      <c r="D51" s="186">
        <f t="shared" si="5"/>
        <v>4.775467578087914</v>
      </c>
    </row>
    <row r="52" spans="1:4" ht="12" customHeight="1">
      <c r="A52" s="180" t="s">
        <v>49</v>
      </c>
      <c r="B52" s="183">
        <v>854</v>
      </c>
      <c r="C52" s="186">
        <f t="shared" si="4"/>
        <v>5.052955446423288</v>
      </c>
      <c r="D52" s="186">
        <f t="shared" si="5"/>
        <v>8.107851514288427</v>
      </c>
    </row>
    <row r="53" spans="1:4" ht="12" customHeight="1">
      <c r="A53" s="180" t="s">
        <v>50</v>
      </c>
      <c r="B53" s="183">
        <v>250</v>
      </c>
      <c r="C53" s="186">
        <f t="shared" si="4"/>
        <v>1.4792024140583397</v>
      </c>
      <c r="D53" s="186">
        <f t="shared" si="5"/>
        <v>2.3734928320516473</v>
      </c>
    </row>
    <row r="54" spans="1:4" ht="12" customHeight="1">
      <c r="A54" s="180" t="s">
        <v>51</v>
      </c>
      <c r="B54" s="183">
        <v>437</v>
      </c>
      <c r="C54" s="186">
        <f t="shared" si="4"/>
        <v>2.585645819773978</v>
      </c>
      <c r="D54" s="186">
        <f t="shared" si="5"/>
        <v>4.148865470426279</v>
      </c>
    </row>
    <row r="55" spans="1:4" ht="12" customHeight="1">
      <c r="A55" s="180" t="s">
        <v>52</v>
      </c>
      <c r="B55" s="183">
        <v>255</v>
      </c>
      <c r="C55" s="186">
        <f t="shared" si="4"/>
        <v>1.5087864623395066</v>
      </c>
      <c r="D55" s="186">
        <f t="shared" si="5"/>
        <v>2.42096268869268</v>
      </c>
    </row>
    <row r="56" spans="1:4" ht="12" customHeight="1">
      <c r="A56" s="180" t="s">
        <v>53</v>
      </c>
      <c r="B56" s="183">
        <v>262</v>
      </c>
      <c r="C56" s="186">
        <f t="shared" si="4"/>
        <v>1.5502041299331402</v>
      </c>
      <c r="D56" s="186">
        <f t="shared" si="5"/>
        <v>2.4874204879901263</v>
      </c>
    </row>
    <row r="57" spans="1:4" ht="12" customHeight="1">
      <c r="A57" s="180" t="s">
        <v>54</v>
      </c>
      <c r="B57" s="183">
        <v>271</v>
      </c>
      <c r="C57" s="186">
        <f t="shared" si="4"/>
        <v>1.6034554168392403</v>
      </c>
      <c r="D57" s="186">
        <f t="shared" si="5"/>
        <v>2.5728662299439855</v>
      </c>
    </row>
    <row r="58" spans="1:4" ht="12" customHeight="1">
      <c r="A58" s="180" t="s">
        <v>55</v>
      </c>
      <c r="B58" s="183">
        <v>340</v>
      </c>
      <c r="C58" s="186">
        <f t="shared" si="4"/>
        <v>2.011715283119342</v>
      </c>
      <c r="D58" s="186">
        <f t="shared" si="5"/>
        <v>3.22795025159024</v>
      </c>
    </row>
    <row r="59" spans="1:4" ht="12" customHeight="1">
      <c r="A59" s="180" t="s">
        <v>56</v>
      </c>
      <c r="B59" s="183">
        <v>130</v>
      </c>
      <c r="C59" s="186">
        <f t="shared" si="4"/>
        <v>0.7691852553103367</v>
      </c>
      <c r="D59" s="186">
        <f t="shared" si="5"/>
        <v>1.2342162726668566</v>
      </c>
    </row>
    <row r="60" spans="1:4" ht="12" customHeight="1">
      <c r="A60" s="180" t="s">
        <v>57</v>
      </c>
      <c r="B60" s="183">
        <v>1508</v>
      </c>
      <c r="C60" s="186">
        <f t="shared" si="4"/>
        <v>8.922548961599905</v>
      </c>
      <c r="D60" s="186">
        <f t="shared" si="5"/>
        <v>14.316908762935535</v>
      </c>
    </row>
    <row r="61" spans="1:4" ht="12" customHeight="1">
      <c r="A61" s="180" t="s">
        <v>58</v>
      </c>
      <c r="B61" s="183">
        <v>717</v>
      </c>
      <c r="C61" s="186">
        <f t="shared" si="4"/>
        <v>4.242352523519318</v>
      </c>
      <c r="D61" s="186">
        <f t="shared" si="5"/>
        <v>6.807177442324123</v>
      </c>
    </row>
    <row r="62" spans="1:4" ht="12" customHeight="1">
      <c r="A62" s="180" t="s">
        <v>59</v>
      </c>
      <c r="B62" s="183">
        <v>59</v>
      </c>
      <c r="C62" s="186">
        <f t="shared" si="4"/>
        <v>0.3490917697177682</v>
      </c>
      <c r="D62" s="186">
        <f t="shared" si="5"/>
        <v>0.5601443083641887</v>
      </c>
    </row>
    <row r="63" spans="1:4" ht="12" customHeight="1">
      <c r="A63" s="180" t="s">
        <v>36</v>
      </c>
      <c r="B63" s="183">
        <v>616</v>
      </c>
      <c r="C63" s="186">
        <f t="shared" si="4"/>
        <v>3.6447547482397495</v>
      </c>
      <c r="D63" s="186">
        <f t="shared" si="5"/>
        <v>5.848286338175258</v>
      </c>
    </row>
    <row r="64" spans="1:4" ht="12" customHeight="1">
      <c r="A64" s="180" t="s">
        <v>60</v>
      </c>
      <c r="B64" s="183">
        <v>88</v>
      </c>
      <c r="C64" s="186">
        <f t="shared" si="4"/>
        <v>0.5206792497485356</v>
      </c>
      <c r="D64" s="186">
        <f t="shared" si="5"/>
        <v>0.8354694768821799</v>
      </c>
    </row>
    <row r="65" spans="1:4" ht="11.25" customHeight="1">
      <c r="A65" s="122" t="s">
        <v>61</v>
      </c>
      <c r="D65" s="123" t="s">
        <v>825</v>
      </c>
    </row>
    <row r="66" ht="11.25" customHeight="1">
      <c r="A66" s="122" t="s">
        <v>62</v>
      </c>
    </row>
    <row r="67" ht="11.25" customHeight="1">
      <c r="A67" s="122" t="s">
        <v>63</v>
      </c>
    </row>
  </sheetData>
  <sheetProtection password="CA55" sheet="1" objects="1" scenarios="1"/>
  <mergeCells count="3">
    <mergeCell ref="A1:D1"/>
    <mergeCell ref="A2:D2"/>
    <mergeCell ref="A3:D3"/>
  </mergeCells>
  <printOptions horizontalCentered="1"/>
  <pageMargins left="0.3937007874015748" right="0.7874015748031497" top="0.1968503937007874" bottom="0.1968503937007874" header="0" footer="0.2362204724409449"/>
  <pageSetup horizontalDpi="600" verticalDpi="600" orientation="portrait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328"/>
  <sheetViews>
    <sheetView showGridLines="0" workbookViewId="0" topLeftCell="B1">
      <selection activeCell="J4" sqref="J4"/>
    </sheetView>
  </sheetViews>
  <sheetFormatPr defaultColWidth="9.625" defaultRowHeight="12.75"/>
  <cols>
    <col min="1" max="1" width="35.875" style="56" customWidth="1"/>
    <col min="2" max="2" width="7.50390625" style="56" bestFit="1" customWidth="1"/>
    <col min="3" max="3" width="6.00390625" style="56" bestFit="1" customWidth="1"/>
    <col min="4" max="4" width="8.00390625" style="56" bestFit="1" customWidth="1"/>
    <col min="5" max="5" width="7.50390625" style="56" bestFit="1" customWidth="1"/>
    <col min="6" max="6" width="6.00390625" style="56" bestFit="1" customWidth="1"/>
    <col min="7" max="7" width="8.00390625" style="56" bestFit="1" customWidth="1"/>
    <col min="8" max="8" width="7.50390625" style="56" bestFit="1" customWidth="1"/>
    <col min="9" max="9" width="6.00390625" style="56" bestFit="1" customWidth="1"/>
    <col min="10" max="10" width="8.00390625" style="56" bestFit="1" customWidth="1"/>
    <col min="11" max="11" width="7.50390625" style="56" bestFit="1" customWidth="1"/>
    <col min="12" max="12" width="6.00390625" style="56" bestFit="1" customWidth="1"/>
    <col min="13" max="13" width="9.25390625" style="56" bestFit="1" customWidth="1"/>
    <col min="14" max="14" width="9.625" style="56" customWidth="1"/>
    <col min="15" max="15" width="2.625" style="56" customWidth="1"/>
    <col min="16" max="18" width="9.625" style="56" customWidth="1"/>
    <col min="19" max="19" width="2.625" style="56" customWidth="1"/>
    <col min="20" max="20" width="8.625" style="56" customWidth="1"/>
    <col min="21" max="21" width="9.625" style="56" customWidth="1"/>
    <col min="22" max="22" width="3.625" style="56" customWidth="1"/>
    <col min="23" max="23" width="1.625" style="56" customWidth="1"/>
    <col min="24" max="16384" width="9.625" style="56" customWidth="1"/>
  </cols>
  <sheetData>
    <row r="1" spans="1:13" s="52" customFormat="1" ht="12.75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52" customFormat="1" ht="12.75">
      <c r="A2" s="440" t="s">
        <v>337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s="52" customFormat="1" ht="12.75">
      <c r="A3" s="440" t="s">
        <v>158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="52" customFormat="1" ht="12.75">
      <c r="A4" s="51"/>
    </row>
    <row r="5" s="52" customFormat="1" ht="12.75">
      <c r="A5" s="51" t="s">
        <v>356</v>
      </c>
    </row>
    <row r="6" spans="1:13" s="52" customFormat="1" ht="12.75">
      <c r="A6" s="437" t="s">
        <v>455</v>
      </c>
      <c r="B6" s="430" t="s">
        <v>115</v>
      </c>
      <c r="C6" s="431"/>
      <c r="D6" s="432"/>
      <c r="E6" s="434" t="s">
        <v>729</v>
      </c>
      <c r="F6" s="435"/>
      <c r="G6" s="436"/>
      <c r="H6" s="430" t="s">
        <v>153</v>
      </c>
      <c r="I6" s="431"/>
      <c r="J6" s="432"/>
      <c r="K6" s="430" t="s">
        <v>730</v>
      </c>
      <c r="L6" s="431"/>
      <c r="M6" s="432"/>
    </row>
    <row r="7" spans="1:13" s="52" customFormat="1" ht="12.75">
      <c r="A7" s="438"/>
      <c r="B7" s="218"/>
      <c r="C7" s="218"/>
      <c r="D7" s="219" t="s">
        <v>841</v>
      </c>
      <c r="E7" s="218"/>
      <c r="F7" s="218"/>
      <c r="G7" s="219" t="s">
        <v>841</v>
      </c>
      <c r="H7" s="218"/>
      <c r="I7" s="218"/>
      <c r="J7" s="219" t="s">
        <v>841</v>
      </c>
      <c r="K7" s="218"/>
      <c r="L7" s="218"/>
      <c r="M7" s="219" t="s">
        <v>841</v>
      </c>
    </row>
    <row r="8" spans="1:13" s="52" customFormat="1" ht="12.75">
      <c r="A8" s="438"/>
      <c r="B8" s="220" t="s">
        <v>842</v>
      </c>
      <c r="C8" s="221" t="s">
        <v>843</v>
      </c>
      <c r="D8" s="220" t="s">
        <v>844</v>
      </c>
      <c r="E8" s="220" t="s">
        <v>842</v>
      </c>
      <c r="F8" s="221" t="s">
        <v>843</v>
      </c>
      <c r="G8" s="220" t="s">
        <v>844</v>
      </c>
      <c r="H8" s="220" t="s">
        <v>842</v>
      </c>
      <c r="I8" s="221" t="s">
        <v>843</v>
      </c>
      <c r="J8" s="220" t="s">
        <v>844</v>
      </c>
      <c r="K8" s="220" t="s">
        <v>842</v>
      </c>
      <c r="L8" s="221" t="s">
        <v>843</v>
      </c>
      <c r="M8" s="220" t="s">
        <v>844</v>
      </c>
    </row>
    <row r="9" spans="1:13" s="52" customFormat="1" ht="12.75">
      <c r="A9" s="439"/>
      <c r="B9" s="222" t="s">
        <v>845</v>
      </c>
      <c r="C9" s="222" t="s">
        <v>846</v>
      </c>
      <c r="D9" s="222" t="s">
        <v>847</v>
      </c>
      <c r="E9" s="222" t="s">
        <v>845</v>
      </c>
      <c r="F9" s="222" t="s">
        <v>846</v>
      </c>
      <c r="G9" s="222" t="s">
        <v>847</v>
      </c>
      <c r="H9" s="222" t="s">
        <v>845</v>
      </c>
      <c r="I9" s="222" t="s">
        <v>846</v>
      </c>
      <c r="J9" s="222" t="s">
        <v>847</v>
      </c>
      <c r="K9" s="222" t="s">
        <v>845</v>
      </c>
      <c r="L9" s="222" t="s">
        <v>846</v>
      </c>
      <c r="M9" s="222" t="s">
        <v>847</v>
      </c>
    </row>
    <row r="10" spans="1:13" s="52" customFormat="1" ht="21.75" customHeight="1">
      <c r="A10" s="53" t="s">
        <v>44</v>
      </c>
      <c r="B10" s="226">
        <f>SUM(B11:B27)</f>
        <v>10533</v>
      </c>
      <c r="C10" s="226">
        <f>SUM(F10+I10+L10+P10+T10)</f>
        <v>279</v>
      </c>
      <c r="D10" s="226">
        <f aca="true" t="shared" si="0" ref="D10:D27">(B10/C10)</f>
        <v>37.75268817204301</v>
      </c>
      <c r="E10" s="226">
        <f>SUM(E11:E27)</f>
        <v>5008</v>
      </c>
      <c r="F10" s="226">
        <f>SUM(F11:F27)</f>
        <v>102</v>
      </c>
      <c r="G10" s="226">
        <f aca="true" t="shared" si="1" ref="G10:G27">($E10/$F10)</f>
        <v>49.09803921568628</v>
      </c>
      <c r="H10" s="226">
        <f>SUM(H11:H27)</f>
        <v>3126</v>
      </c>
      <c r="I10" s="226">
        <f>SUM(I11:I27)</f>
        <v>92</v>
      </c>
      <c r="J10" s="226">
        <f aca="true" t="shared" si="2" ref="J10:J27">(H10/I10)</f>
        <v>33.97826086956522</v>
      </c>
      <c r="K10" s="226">
        <f>SUM(K11:K27)</f>
        <v>2399</v>
      </c>
      <c r="L10" s="226">
        <f>SUM(L11:L27)</f>
        <v>85</v>
      </c>
      <c r="M10" s="226">
        <f aca="true" t="shared" si="3" ref="M10:M27">($K10/$L10)</f>
        <v>28.223529411764705</v>
      </c>
    </row>
    <row r="11" spans="1:13" ht="12.75">
      <c r="A11" s="54" t="s">
        <v>120</v>
      </c>
      <c r="B11" s="55">
        <f aca="true" t="shared" si="4" ref="B11:B27">SUM(E11+H11+K11)</f>
        <v>2958</v>
      </c>
      <c r="C11" s="55">
        <f aca="true" t="shared" si="5" ref="C11:C27">SUM(F11+I11+L11)</f>
        <v>65</v>
      </c>
      <c r="D11" s="55">
        <f t="shared" si="0"/>
        <v>45.50769230769231</v>
      </c>
      <c r="E11" s="55">
        <v>1603</v>
      </c>
      <c r="F11" s="55">
        <v>25</v>
      </c>
      <c r="G11" s="55">
        <f t="shared" si="1"/>
        <v>64.12</v>
      </c>
      <c r="H11" s="55">
        <v>821</v>
      </c>
      <c r="I11" s="55">
        <v>23</v>
      </c>
      <c r="J11" s="55">
        <f t="shared" si="2"/>
        <v>35.69565217391305</v>
      </c>
      <c r="K11" s="55">
        <v>534</v>
      </c>
      <c r="L11" s="55">
        <v>17</v>
      </c>
      <c r="M11" s="55">
        <f t="shared" si="3"/>
        <v>31.41176470588235</v>
      </c>
    </row>
    <row r="12" spans="1:13" ht="12.75">
      <c r="A12" s="54" t="s">
        <v>121</v>
      </c>
      <c r="B12" s="55">
        <f t="shared" si="4"/>
        <v>634</v>
      </c>
      <c r="C12" s="55">
        <f t="shared" si="5"/>
        <v>15</v>
      </c>
      <c r="D12" s="55">
        <f t="shared" si="0"/>
        <v>42.266666666666666</v>
      </c>
      <c r="E12" s="55">
        <v>289</v>
      </c>
      <c r="F12" s="55">
        <v>5</v>
      </c>
      <c r="G12" s="55">
        <f t="shared" si="1"/>
        <v>57.8</v>
      </c>
      <c r="H12" s="55">
        <v>189</v>
      </c>
      <c r="I12" s="55">
        <v>5</v>
      </c>
      <c r="J12" s="55">
        <f t="shared" si="2"/>
        <v>37.8</v>
      </c>
      <c r="K12" s="55">
        <v>156</v>
      </c>
      <c r="L12" s="55">
        <v>5</v>
      </c>
      <c r="M12" s="55">
        <f t="shared" si="3"/>
        <v>31.2</v>
      </c>
    </row>
    <row r="13" spans="1:13" ht="12.75">
      <c r="A13" s="54" t="s">
        <v>122</v>
      </c>
      <c r="B13" s="55">
        <f t="shared" si="4"/>
        <v>651</v>
      </c>
      <c r="C13" s="55">
        <f t="shared" si="5"/>
        <v>20</v>
      </c>
      <c r="D13" s="55">
        <f t="shared" si="0"/>
        <v>32.55</v>
      </c>
      <c r="E13" s="55">
        <v>296</v>
      </c>
      <c r="F13" s="55">
        <v>7</v>
      </c>
      <c r="G13" s="55">
        <f t="shared" si="1"/>
        <v>42.285714285714285</v>
      </c>
      <c r="H13" s="55">
        <v>202</v>
      </c>
      <c r="I13" s="55">
        <v>7</v>
      </c>
      <c r="J13" s="55">
        <f t="shared" si="2"/>
        <v>28.857142857142858</v>
      </c>
      <c r="K13" s="55">
        <v>153</v>
      </c>
      <c r="L13" s="55">
        <v>6</v>
      </c>
      <c r="M13" s="55">
        <f t="shared" si="3"/>
        <v>25.5</v>
      </c>
    </row>
    <row r="14" spans="1:13" ht="12.75">
      <c r="A14" s="54" t="s">
        <v>123</v>
      </c>
      <c r="B14" s="55">
        <f t="shared" si="4"/>
        <v>503</v>
      </c>
      <c r="C14" s="55">
        <f t="shared" si="5"/>
        <v>15</v>
      </c>
      <c r="D14" s="55">
        <f t="shared" si="0"/>
        <v>33.53333333333333</v>
      </c>
      <c r="E14" s="55">
        <v>273</v>
      </c>
      <c r="F14" s="55">
        <v>5</v>
      </c>
      <c r="G14" s="55">
        <f t="shared" si="1"/>
        <v>54.6</v>
      </c>
      <c r="H14" s="55">
        <v>144</v>
      </c>
      <c r="I14" s="55">
        <v>5</v>
      </c>
      <c r="J14" s="55">
        <f t="shared" si="2"/>
        <v>28.8</v>
      </c>
      <c r="K14" s="55">
        <v>86</v>
      </c>
      <c r="L14" s="55">
        <v>5</v>
      </c>
      <c r="M14" s="55">
        <f t="shared" si="3"/>
        <v>17.2</v>
      </c>
    </row>
    <row r="15" spans="1:13" ht="12.75">
      <c r="A15" s="54" t="s">
        <v>124</v>
      </c>
      <c r="B15" s="55">
        <f t="shared" si="4"/>
        <v>854</v>
      </c>
      <c r="C15" s="55">
        <f t="shared" si="5"/>
        <v>23</v>
      </c>
      <c r="D15" s="55">
        <f t="shared" si="0"/>
        <v>37.130434782608695</v>
      </c>
      <c r="E15" s="55">
        <v>388</v>
      </c>
      <c r="F15" s="55">
        <v>9</v>
      </c>
      <c r="G15" s="55">
        <f t="shared" si="1"/>
        <v>43.111111111111114</v>
      </c>
      <c r="H15" s="55">
        <v>263</v>
      </c>
      <c r="I15" s="55">
        <v>8</v>
      </c>
      <c r="J15" s="55">
        <f t="shared" si="2"/>
        <v>32.875</v>
      </c>
      <c r="K15" s="55">
        <v>203</v>
      </c>
      <c r="L15" s="55">
        <v>6</v>
      </c>
      <c r="M15" s="55">
        <f t="shared" si="3"/>
        <v>33.833333333333336</v>
      </c>
    </row>
    <row r="16" spans="1:13" ht="12.75">
      <c r="A16" s="54" t="s">
        <v>357</v>
      </c>
      <c r="B16" s="55">
        <f t="shared" si="4"/>
        <v>250</v>
      </c>
      <c r="C16" s="55">
        <f t="shared" si="5"/>
        <v>10</v>
      </c>
      <c r="D16" s="55">
        <f t="shared" si="0"/>
        <v>25</v>
      </c>
      <c r="E16" s="55">
        <v>103</v>
      </c>
      <c r="F16" s="55">
        <v>4</v>
      </c>
      <c r="G16" s="55">
        <f t="shared" si="1"/>
        <v>25.75</v>
      </c>
      <c r="H16" s="55">
        <v>79</v>
      </c>
      <c r="I16" s="55">
        <v>3</v>
      </c>
      <c r="J16" s="55">
        <f t="shared" si="2"/>
        <v>26.333333333333332</v>
      </c>
      <c r="K16" s="55">
        <v>68</v>
      </c>
      <c r="L16" s="55">
        <v>3</v>
      </c>
      <c r="M16" s="55">
        <f t="shared" si="3"/>
        <v>22.666666666666668</v>
      </c>
    </row>
    <row r="17" spans="1:13" ht="12.75">
      <c r="A17" s="54" t="s">
        <v>126</v>
      </c>
      <c r="B17" s="55">
        <f t="shared" si="4"/>
        <v>437</v>
      </c>
      <c r="C17" s="55">
        <f t="shared" si="5"/>
        <v>12</v>
      </c>
      <c r="D17" s="55">
        <f t="shared" si="0"/>
        <v>36.416666666666664</v>
      </c>
      <c r="E17" s="55">
        <v>189</v>
      </c>
      <c r="F17" s="55">
        <v>4</v>
      </c>
      <c r="G17" s="55">
        <f t="shared" si="1"/>
        <v>47.25</v>
      </c>
      <c r="H17" s="55">
        <v>152</v>
      </c>
      <c r="I17" s="55">
        <v>4</v>
      </c>
      <c r="J17" s="55">
        <f t="shared" si="2"/>
        <v>38</v>
      </c>
      <c r="K17" s="55">
        <v>96</v>
      </c>
      <c r="L17" s="55">
        <v>4</v>
      </c>
      <c r="M17" s="55">
        <f t="shared" si="3"/>
        <v>24</v>
      </c>
    </row>
    <row r="18" spans="1:13" ht="12.75">
      <c r="A18" s="54" t="s">
        <v>127</v>
      </c>
      <c r="B18" s="55">
        <f t="shared" si="4"/>
        <v>255</v>
      </c>
      <c r="C18" s="55">
        <f t="shared" si="5"/>
        <v>11</v>
      </c>
      <c r="D18" s="55">
        <f t="shared" si="0"/>
        <v>23.181818181818183</v>
      </c>
      <c r="E18" s="55">
        <v>117</v>
      </c>
      <c r="F18" s="55">
        <v>4</v>
      </c>
      <c r="G18" s="55">
        <f t="shared" si="1"/>
        <v>29.25</v>
      </c>
      <c r="H18" s="55">
        <v>85</v>
      </c>
      <c r="I18" s="55">
        <v>4</v>
      </c>
      <c r="J18" s="55">
        <f t="shared" si="2"/>
        <v>21.25</v>
      </c>
      <c r="K18" s="55">
        <v>53</v>
      </c>
      <c r="L18" s="55">
        <v>3</v>
      </c>
      <c r="M18" s="55">
        <f t="shared" si="3"/>
        <v>17.666666666666668</v>
      </c>
    </row>
    <row r="19" spans="1:13" ht="12.75">
      <c r="A19" s="54" t="s">
        <v>128</v>
      </c>
      <c r="B19" s="55">
        <f t="shared" si="4"/>
        <v>262</v>
      </c>
      <c r="C19" s="55">
        <f t="shared" si="5"/>
        <v>9</v>
      </c>
      <c r="D19" s="55">
        <f t="shared" si="0"/>
        <v>29.11111111111111</v>
      </c>
      <c r="E19" s="55">
        <v>107</v>
      </c>
      <c r="F19" s="55">
        <v>3</v>
      </c>
      <c r="G19" s="55">
        <f t="shared" si="1"/>
        <v>35.666666666666664</v>
      </c>
      <c r="H19" s="55">
        <v>63</v>
      </c>
      <c r="I19" s="55">
        <v>3</v>
      </c>
      <c r="J19" s="55">
        <f t="shared" si="2"/>
        <v>21</v>
      </c>
      <c r="K19" s="55">
        <v>92</v>
      </c>
      <c r="L19" s="55">
        <v>3</v>
      </c>
      <c r="M19" s="55">
        <f t="shared" si="3"/>
        <v>30.666666666666668</v>
      </c>
    </row>
    <row r="20" spans="1:13" ht="12.75">
      <c r="A20" s="54" t="s">
        <v>129</v>
      </c>
      <c r="B20" s="55">
        <f t="shared" si="4"/>
        <v>271</v>
      </c>
      <c r="C20" s="55">
        <f t="shared" si="5"/>
        <v>8</v>
      </c>
      <c r="D20" s="55">
        <f t="shared" si="0"/>
        <v>33.875</v>
      </c>
      <c r="E20" s="55">
        <v>107</v>
      </c>
      <c r="F20" s="55">
        <v>3</v>
      </c>
      <c r="G20" s="55">
        <f t="shared" si="1"/>
        <v>35.666666666666664</v>
      </c>
      <c r="H20" s="55">
        <v>92</v>
      </c>
      <c r="I20" s="55">
        <v>2</v>
      </c>
      <c r="J20" s="55">
        <f t="shared" si="2"/>
        <v>46</v>
      </c>
      <c r="K20" s="55">
        <v>72</v>
      </c>
      <c r="L20" s="55">
        <v>3</v>
      </c>
      <c r="M20" s="55">
        <f t="shared" si="3"/>
        <v>24</v>
      </c>
    </row>
    <row r="21" spans="1:13" ht="12.75">
      <c r="A21" s="54" t="s">
        <v>130</v>
      </c>
      <c r="B21" s="55">
        <f t="shared" si="4"/>
        <v>340</v>
      </c>
      <c r="C21" s="55">
        <f t="shared" si="5"/>
        <v>10</v>
      </c>
      <c r="D21" s="55">
        <f t="shared" si="0"/>
        <v>34</v>
      </c>
      <c r="E21" s="55">
        <v>161</v>
      </c>
      <c r="F21" s="55">
        <v>4</v>
      </c>
      <c r="G21" s="55">
        <f t="shared" si="1"/>
        <v>40.25</v>
      </c>
      <c r="H21" s="55">
        <v>109</v>
      </c>
      <c r="I21" s="55">
        <v>3</v>
      </c>
      <c r="J21" s="55">
        <f t="shared" si="2"/>
        <v>36.333333333333336</v>
      </c>
      <c r="K21" s="55">
        <v>70</v>
      </c>
      <c r="L21" s="55">
        <v>3</v>
      </c>
      <c r="M21" s="55">
        <f t="shared" si="3"/>
        <v>23.333333333333332</v>
      </c>
    </row>
    <row r="22" spans="1:13" ht="12.75">
      <c r="A22" s="54" t="s">
        <v>131</v>
      </c>
      <c r="B22" s="55">
        <f t="shared" si="4"/>
        <v>130</v>
      </c>
      <c r="C22" s="55">
        <f t="shared" si="5"/>
        <v>7</v>
      </c>
      <c r="D22" s="55">
        <f t="shared" si="0"/>
        <v>18.571428571428573</v>
      </c>
      <c r="E22" s="55">
        <v>55</v>
      </c>
      <c r="F22" s="55">
        <v>2</v>
      </c>
      <c r="G22" s="55">
        <f t="shared" si="1"/>
        <v>27.5</v>
      </c>
      <c r="H22" s="55">
        <v>47</v>
      </c>
      <c r="I22" s="55">
        <v>2</v>
      </c>
      <c r="J22" s="55">
        <f t="shared" si="2"/>
        <v>23.5</v>
      </c>
      <c r="K22" s="55">
        <v>28</v>
      </c>
      <c r="L22" s="55">
        <v>3</v>
      </c>
      <c r="M22" s="55">
        <f t="shared" si="3"/>
        <v>9.333333333333334</v>
      </c>
    </row>
    <row r="23" spans="1:13" ht="12.75">
      <c r="A23" s="54" t="s">
        <v>132</v>
      </c>
      <c r="B23" s="55">
        <f t="shared" si="4"/>
        <v>1508</v>
      </c>
      <c r="C23" s="55">
        <f t="shared" si="5"/>
        <v>40</v>
      </c>
      <c r="D23" s="55">
        <f t="shared" si="0"/>
        <v>37.7</v>
      </c>
      <c r="E23" s="55">
        <v>624</v>
      </c>
      <c r="F23" s="55">
        <v>14</v>
      </c>
      <c r="G23" s="55">
        <f t="shared" si="1"/>
        <v>44.57142857142857</v>
      </c>
      <c r="H23" s="55">
        <v>455</v>
      </c>
      <c r="I23" s="55">
        <v>13</v>
      </c>
      <c r="J23" s="55">
        <f t="shared" si="2"/>
        <v>35</v>
      </c>
      <c r="K23" s="55">
        <v>429</v>
      </c>
      <c r="L23" s="55">
        <v>13</v>
      </c>
      <c r="M23" s="55">
        <f t="shared" si="3"/>
        <v>33</v>
      </c>
    </row>
    <row r="24" spans="1:13" ht="12.75">
      <c r="A24" s="54" t="s">
        <v>133</v>
      </c>
      <c r="B24" s="55">
        <f t="shared" si="4"/>
        <v>717</v>
      </c>
      <c r="C24" s="55">
        <f t="shared" si="5"/>
        <v>15</v>
      </c>
      <c r="D24" s="55">
        <f t="shared" si="0"/>
        <v>47.8</v>
      </c>
      <c r="E24" s="55">
        <v>379</v>
      </c>
      <c r="F24" s="55">
        <v>6</v>
      </c>
      <c r="G24" s="55">
        <f t="shared" si="1"/>
        <v>63.166666666666664</v>
      </c>
      <c r="H24" s="55">
        <v>186</v>
      </c>
      <c r="I24" s="55">
        <v>4</v>
      </c>
      <c r="J24" s="55">
        <f t="shared" si="2"/>
        <v>46.5</v>
      </c>
      <c r="K24" s="55">
        <v>152</v>
      </c>
      <c r="L24" s="55">
        <v>5</v>
      </c>
      <c r="M24" s="55">
        <f t="shared" si="3"/>
        <v>30.4</v>
      </c>
    </row>
    <row r="25" spans="1:13" ht="12.75">
      <c r="A25" s="54" t="s">
        <v>358</v>
      </c>
      <c r="B25" s="55">
        <f t="shared" si="4"/>
        <v>59</v>
      </c>
      <c r="C25" s="55">
        <f t="shared" si="5"/>
        <v>3</v>
      </c>
      <c r="D25" s="55">
        <f t="shared" si="0"/>
        <v>19.666666666666668</v>
      </c>
      <c r="E25" s="55">
        <v>36</v>
      </c>
      <c r="F25" s="55">
        <v>1</v>
      </c>
      <c r="G25" s="55">
        <f t="shared" si="1"/>
        <v>36</v>
      </c>
      <c r="H25" s="55">
        <v>16</v>
      </c>
      <c r="I25" s="55">
        <v>1</v>
      </c>
      <c r="J25" s="55">
        <f t="shared" si="2"/>
        <v>16</v>
      </c>
      <c r="K25" s="55">
        <v>7</v>
      </c>
      <c r="L25" s="55">
        <v>1</v>
      </c>
      <c r="M25" s="55">
        <f t="shared" si="3"/>
        <v>7</v>
      </c>
    </row>
    <row r="26" spans="1:13" ht="12.75">
      <c r="A26" s="54" t="s">
        <v>135</v>
      </c>
      <c r="B26" s="55">
        <f t="shared" si="4"/>
        <v>616</v>
      </c>
      <c r="C26" s="55">
        <f t="shared" si="5"/>
        <v>12</v>
      </c>
      <c r="D26" s="55">
        <f t="shared" si="0"/>
        <v>51.333333333333336</v>
      </c>
      <c r="E26" s="55">
        <v>226</v>
      </c>
      <c r="F26" s="55">
        <v>4</v>
      </c>
      <c r="G26" s="55">
        <f t="shared" si="1"/>
        <v>56.5</v>
      </c>
      <c r="H26" s="55">
        <v>202</v>
      </c>
      <c r="I26" s="55">
        <v>4</v>
      </c>
      <c r="J26" s="55">
        <f t="shared" si="2"/>
        <v>50.5</v>
      </c>
      <c r="K26" s="55">
        <v>188</v>
      </c>
      <c r="L26" s="55">
        <v>4</v>
      </c>
      <c r="M26" s="55">
        <f t="shared" si="3"/>
        <v>47</v>
      </c>
    </row>
    <row r="27" spans="1:13" ht="12.75">
      <c r="A27" s="54" t="s">
        <v>336</v>
      </c>
      <c r="B27" s="55">
        <f t="shared" si="4"/>
        <v>88</v>
      </c>
      <c r="C27" s="55">
        <f t="shared" si="5"/>
        <v>4</v>
      </c>
      <c r="D27" s="55">
        <f t="shared" si="0"/>
        <v>22</v>
      </c>
      <c r="E27" s="55">
        <v>55</v>
      </c>
      <c r="F27" s="55">
        <v>2</v>
      </c>
      <c r="G27" s="55">
        <f t="shared" si="1"/>
        <v>27.5</v>
      </c>
      <c r="H27" s="55">
        <v>21</v>
      </c>
      <c r="I27" s="55">
        <v>1</v>
      </c>
      <c r="J27" s="55">
        <f t="shared" si="2"/>
        <v>21</v>
      </c>
      <c r="K27" s="55">
        <v>12</v>
      </c>
      <c r="L27" s="55">
        <v>1</v>
      </c>
      <c r="M27" s="55">
        <f t="shared" si="3"/>
        <v>12</v>
      </c>
    </row>
    <row r="28" ht="12.75">
      <c r="M28" s="56" t="s">
        <v>825</v>
      </c>
    </row>
    <row r="30" ht="12.75">
      <c r="L30" s="57"/>
    </row>
    <row r="2328" ht="12.75">
      <c r="E2328" s="58">
        <v>1</v>
      </c>
    </row>
  </sheetData>
  <sheetProtection password="CA55" sheet="1" objects="1" scenarios="1"/>
  <mergeCells count="8">
    <mergeCell ref="A1:M1"/>
    <mergeCell ref="A2:M2"/>
    <mergeCell ref="A3:M3"/>
    <mergeCell ref="B6:D6"/>
    <mergeCell ref="E6:G6"/>
    <mergeCell ref="H6:J6"/>
    <mergeCell ref="K6:M6"/>
    <mergeCell ref="A6:A9"/>
  </mergeCells>
  <printOptions horizontalCentered="1"/>
  <pageMargins left="0.75" right="0.75" top="0.4724409448818898" bottom="1" header="0" footer="0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2"/>
  <sheetViews>
    <sheetView showGridLines="0" workbookViewId="0" topLeftCell="A1">
      <selection activeCell="E4" sqref="E4"/>
    </sheetView>
  </sheetViews>
  <sheetFormatPr defaultColWidth="9.625" defaultRowHeight="12.75"/>
  <cols>
    <col min="1" max="1" width="37.625" style="2" customWidth="1"/>
    <col min="2" max="2" width="6.875" style="2" customWidth="1"/>
    <col min="3" max="4" width="8.625" style="2" customWidth="1"/>
    <col min="5" max="5" width="5.625" style="2" customWidth="1"/>
    <col min="6" max="7" width="8.625" style="2" customWidth="1"/>
    <col min="8" max="8" width="3.625" style="2" customWidth="1"/>
    <col min="9" max="12" width="8.625" style="2" customWidth="1"/>
    <col min="13" max="13" width="3.625" style="2" customWidth="1"/>
    <col min="14" max="14" width="1.625" style="2" customWidth="1"/>
    <col min="15" max="16384" width="9.625" style="2" customWidth="1"/>
  </cols>
  <sheetData>
    <row r="1" spans="1:7" s="4" customFormat="1" ht="12.75">
      <c r="A1" s="378" t="s">
        <v>0</v>
      </c>
      <c r="B1" s="378"/>
      <c r="C1" s="378"/>
      <c r="D1" s="378"/>
      <c r="E1" s="378"/>
      <c r="F1" s="378"/>
      <c r="G1" s="378"/>
    </row>
    <row r="2" spans="1:7" s="4" customFormat="1" ht="12.75">
      <c r="A2" s="378" t="s">
        <v>359</v>
      </c>
      <c r="B2" s="378"/>
      <c r="C2" s="378"/>
      <c r="D2" s="378"/>
      <c r="E2" s="378"/>
      <c r="F2" s="378"/>
      <c r="G2" s="378"/>
    </row>
    <row r="3" spans="1:7" s="4" customFormat="1" ht="12.75">
      <c r="A3" s="378" t="s">
        <v>360</v>
      </c>
      <c r="B3" s="378"/>
      <c r="C3" s="378"/>
      <c r="D3" s="378"/>
      <c r="E3" s="378"/>
      <c r="F3" s="378"/>
      <c r="G3" s="378"/>
    </row>
    <row r="4" s="4" customFormat="1" ht="12.75">
      <c r="A4" s="3"/>
    </row>
    <row r="5" spans="1:6" s="4" customFormat="1" ht="12.75">
      <c r="A5" s="4" t="s">
        <v>361</v>
      </c>
      <c r="F5" s="3" t="s">
        <v>64</v>
      </c>
    </row>
    <row r="6" spans="1:7" s="4" customFormat="1" ht="12.75">
      <c r="A6" s="441" t="s">
        <v>5</v>
      </c>
      <c r="B6" s="444" t="s">
        <v>849</v>
      </c>
      <c r="C6" s="445"/>
      <c r="D6" s="446"/>
      <c r="E6" s="453" t="s">
        <v>850</v>
      </c>
      <c r="F6" s="454"/>
      <c r="G6" s="455"/>
    </row>
    <row r="7" spans="1:7" s="4" customFormat="1" ht="12.75">
      <c r="A7" s="442"/>
      <c r="B7" s="447"/>
      <c r="C7" s="448"/>
      <c r="D7" s="449"/>
      <c r="E7" s="450" t="s">
        <v>851</v>
      </c>
      <c r="F7" s="451"/>
      <c r="G7" s="452"/>
    </row>
    <row r="8" spans="1:7" s="4" customFormat="1" ht="12.75">
      <c r="A8" s="443"/>
      <c r="B8" s="227" t="s">
        <v>115</v>
      </c>
      <c r="C8" s="227" t="s">
        <v>362</v>
      </c>
      <c r="D8" s="227" t="s">
        <v>363</v>
      </c>
      <c r="E8" s="227" t="s">
        <v>364</v>
      </c>
      <c r="F8" s="227" t="s">
        <v>365</v>
      </c>
      <c r="G8" s="227" t="s">
        <v>366</v>
      </c>
    </row>
    <row r="9" spans="1:7" s="4" customFormat="1" ht="23.25" customHeight="1">
      <c r="A9" s="7" t="s">
        <v>7</v>
      </c>
      <c r="B9" s="8">
        <f>(B10+B23)</f>
        <v>19</v>
      </c>
      <c r="C9" s="5"/>
      <c r="D9" s="5"/>
      <c r="E9" s="8">
        <f>(E10+E23)</f>
        <v>19</v>
      </c>
      <c r="F9" s="8">
        <f>(F10+F23)</f>
        <v>9</v>
      </c>
      <c r="G9" s="8">
        <f>(G10+G23)</f>
        <v>10</v>
      </c>
    </row>
    <row r="10" spans="1:7" s="4" customFormat="1" ht="23.25" customHeight="1">
      <c r="A10" s="7" t="s">
        <v>18</v>
      </c>
      <c r="B10" s="8">
        <f>SUM(B11:B22)</f>
        <v>13</v>
      </c>
      <c r="C10" s="5"/>
      <c r="D10" s="5"/>
      <c r="E10" s="8">
        <f>SUM(E11:E22)</f>
        <v>13</v>
      </c>
      <c r="F10" s="8">
        <f>SUM(F11:F22)</f>
        <v>5</v>
      </c>
      <c r="G10" s="8">
        <f>SUM(G11:G22)</f>
        <v>8</v>
      </c>
    </row>
    <row r="11" spans="1:19" ht="12.75">
      <c r="A11" s="11" t="s">
        <v>209</v>
      </c>
      <c r="B11" s="10"/>
      <c r="C11" s="10"/>
      <c r="D11" s="10"/>
      <c r="E11" s="10"/>
      <c r="F11" s="10"/>
      <c r="G11" s="15"/>
      <c r="I11" s="16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7" ht="12.75">
      <c r="A12" s="11" t="s">
        <v>173</v>
      </c>
      <c r="B12" s="12">
        <f>SUM(E12+H12)</f>
        <v>2</v>
      </c>
      <c r="C12" s="10"/>
      <c r="D12" s="10"/>
      <c r="E12" s="12">
        <f>SUM(F12:G12)</f>
        <v>2</v>
      </c>
      <c r="F12" s="12">
        <v>1</v>
      </c>
      <c r="G12" s="12">
        <v>1</v>
      </c>
    </row>
    <row r="13" spans="1:9" ht="12.75">
      <c r="A13" s="11" t="s">
        <v>181</v>
      </c>
      <c r="B13" s="10"/>
      <c r="C13" s="10"/>
      <c r="D13" s="10"/>
      <c r="E13" s="10"/>
      <c r="F13" s="10"/>
      <c r="G13" s="15"/>
      <c r="I13" s="16"/>
    </row>
    <row r="14" spans="1:10" ht="12.75">
      <c r="A14" s="11" t="s">
        <v>185</v>
      </c>
      <c r="B14" s="10"/>
      <c r="C14" s="10"/>
      <c r="D14" s="10"/>
      <c r="E14" s="10"/>
      <c r="F14" s="10"/>
      <c r="G14" s="15"/>
      <c r="I14" s="16"/>
      <c r="J14" s="16"/>
    </row>
    <row r="15" spans="1:9" ht="12.75">
      <c r="A15" s="11" t="s">
        <v>186</v>
      </c>
      <c r="B15" s="10"/>
      <c r="C15" s="10"/>
      <c r="D15" s="10"/>
      <c r="E15" s="10"/>
      <c r="F15" s="10"/>
      <c r="G15" s="15"/>
      <c r="I15" s="16"/>
    </row>
    <row r="16" spans="1:10" ht="12.75">
      <c r="A16" s="11" t="s">
        <v>135</v>
      </c>
      <c r="B16" s="12">
        <f>SUM(E16+H16)</f>
        <v>3</v>
      </c>
      <c r="C16" s="10"/>
      <c r="D16" s="10"/>
      <c r="E16" s="12">
        <f>SUM(F16:G16)</f>
        <v>3</v>
      </c>
      <c r="F16" s="10"/>
      <c r="G16" s="12">
        <v>3</v>
      </c>
      <c r="J16" s="16"/>
    </row>
    <row r="17" spans="1:10" ht="12.75">
      <c r="A17" s="11" t="s">
        <v>189</v>
      </c>
      <c r="B17" s="12">
        <f>SUM(E17+H17)</f>
        <v>5</v>
      </c>
      <c r="C17" s="10"/>
      <c r="D17" s="10"/>
      <c r="E17" s="12">
        <f>SUM(F17:G17)</f>
        <v>5</v>
      </c>
      <c r="F17" s="12">
        <v>3</v>
      </c>
      <c r="G17" s="15">
        <v>2</v>
      </c>
      <c r="I17" s="16"/>
      <c r="J17" s="16"/>
    </row>
    <row r="18" spans="1:10" ht="12.75">
      <c r="A18" s="11" t="s">
        <v>174</v>
      </c>
      <c r="B18" s="10"/>
      <c r="C18" s="10"/>
      <c r="D18" s="10"/>
      <c r="E18" s="10"/>
      <c r="F18" s="10"/>
      <c r="G18" s="15"/>
      <c r="I18" s="16"/>
      <c r="J18" s="16"/>
    </row>
    <row r="19" spans="1:9" ht="12.75">
      <c r="A19" s="11" t="s">
        <v>192</v>
      </c>
      <c r="B19" s="12">
        <f>SUM(E19+H19)</f>
        <v>2</v>
      </c>
      <c r="C19" s="10"/>
      <c r="D19" s="10"/>
      <c r="E19" s="12">
        <f>SUM(F19:G19)</f>
        <v>2</v>
      </c>
      <c r="F19" s="12">
        <v>1</v>
      </c>
      <c r="G19" s="15">
        <v>1</v>
      </c>
      <c r="I19" s="16"/>
    </row>
    <row r="20" spans="1:10" ht="12.75">
      <c r="A20" s="11" t="s">
        <v>193</v>
      </c>
      <c r="B20" s="10"/>
      <c r="C20" s="10"/>
      <c r="D20" s="10"/>
      <c r="E20" s="10"/>
      <c r="F20" s="10"/>
      <c r="G20" s="15"/>
      <c r="I20" s="16"/>
      <c r="J20" s="16"/>
    </row>
    <row r="21" spans="1:10" ht="12.75">
      <c r="A21" s="11" t="s">
        <v>194</v>
      </c>
      <c r="B21" s="10"/>
      <c r="C21" s="10"/>
      <c r="D21" s="10"/>
      <c r="E21" s="10"/>
      <c r="F21" s="10"/>
      <c r="G21" s="15"/>
      <c r="I21" s="16"/>
      <c r="J21" s="16"/>
    </row>
    <row r="22" spans="1:10" ht="12.75">
      <c r="A22" s="11" t="s">
        <v>195</v>
      </c>
      <c r="B22" s="12">
        <f>SUM(E22+H22)</f>
        <v>1</v>
      </c>
      <c r="C22" s="10"/>
      <c r="D22" s="10"/>
      <c r="E22" s="12">
        <f>SUM(F22:G22)</f>
        <v>1</v>
      </c>
      <c r="F22" s="10"/>
      <c r="G22" s="15">
        <v>1</v>
      </c>
      <c r="I22" s="16"/>
      <c r="J22" s="16"/>
    </row>
    <row r="23" spans="1:19" s="4" customFormat="1" ht="23.25" customHeight="1">
      <c r="A23" s="7" t="s">
        <v>44</v>
      </c>
      <c r="B23" s="8">
        <f>SUM(B24:B39)</f>
        <v>6</v>
      </c>
      <c r="C23" s="5"/>
      <c r="D23" s="5"/>
      <c r="E23" s="8">
        <f>SUM(E24:E39)</f>
        <v>6</v>
      </c>
      <c r="F23" s="8">
        <f>SUM(F24:F39)</f>
        <v>4</v>
      </c>
      <c r="G23" s="8">
        <f>SUM(G24:G39)</f>
        <v>2</v>
      </c>
      <c r="J23" s="16"/>
      <c r="K23" s="2"/>
      <c r="L23" s="2"/>
      <c r="M23" s="2"/>
      <c r="N23" s="2"/>
      <c r="O23" s="2"/>
      <c r="P23" s="2"/>
      <c r="Q23" s="2"/>
      <c r="R23" s="2"/>
      <c r="S23" s="2"/>
    </row>
    <row r="24" spans="1:10" ht="12.75">
      <c r="A24" s="11" t="s">
        <v>120</v>
      </c>
      <c r="B24" s="12">
        <f>SUM(E24+H24)</f>
        <v>5</v>
      </c>
      <c r="C24" s="10"/>
      <c r="D24" s="10"/>
      <c r="E24" s="12">
        <f>SUM(F24:G24)</f>
        <v>5</v>
      </c>
      <c r="F24" s="12">
        <v>3</v>
      </c>
      <c r="G24" s="15">
        <v>2</v>
      </c>
      <c r="I24" s="16"/>
      <c r="J24" s="16"/>
    </row>
    <row r="25" spans="1:10" ht="12.75">
      <c r="A25" s="11" t="s">
        <v>121</v>
      </c>
      <c r="B25" s="10"/>
      <c r="C25" s="10"/>
      <c r="D25" s="10"/>
      <c r="E25" s="10"/>
      <c r="F25" s="10"/>
      <c r="G25" s="15"/>
      <c r="I25" s="16"/>
      <c r="J25" s="16"/>
    </row>
    <row r="26" spans="1:19" ht="12.75">
      <c r="A26" s="11" t="s">
        <v>122</v>
      </c>
      <c r="B26" s="10"/>
      <c r="C26" s="10"/>
      <c r="D26" s="10"/>
      <c r="E26" s="10"/>
      <c r="F26" s="10"/>
      <c r="G26" s="15"/>
      <c r="I26" s="16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0" ht="12.75">
      <c r="A27" s="11" t="s">
        <v>123</v>
      </c>
      <c r="B27" s="10"/>
      <c r="C27" s="10"/>
      <c r="D27" s="10"/>
      <c r="E27" s="10"/>
      <c r="F27" s="10"/>
      <c r="G27" s="15"/>
      <c r="I27" s="16"/>
      <c r="J27" s="16"/>
    </row>
    <row r="28" spans="1:10" ht="12.75">
      <c r="A28" s="11" t="s">
        <v>124</v>
      </c>
      <c r="B28" s="10"/>
      <c r="C28" s="10"/>
      <c r="D28" s="10"/>
      <c r="E28" s="10"/>
      <c r="F28" s="10"/>
      <c r="G28" s="15"/>
      <c r="I28" s="16"/>
      <c r="J28" s="16"/>
    </row>
    <row r="29" spans="1:10" ht="12.75">
      <c r="A29" s="11" t="s">
        <v>125</v>
      </c>
      <c r="B29" s="10"/>
      <c r="C29" s="10"/>
      <c r="D29" s="10"/>
      <c r="E29" s="10"/>
      <c r="F29" s="10"/>
      <c r="G29" s="15"/>
      <c r="I29" s="16"/>
      <c r="J29" s="16"/>
    </row>
    <row r="30" spans="1:10" ht="12.75">
      <c r="A30" s="11" t="s">
        <v>126</v>
      </c>
      <c r="B30" s="10"/>
      <c r="C30" s="10"/>
      <c r="D30" s="10"/>
      <c r="E30" s="10"/>
      <c r="F30" s="10"/>
      <c r="G30" s="15"/>
      <c r="I30" s="16"/>
      <c r="J30" s="16"/>
    </row>
    <row r="31" spans="1:10" ht="12.75">
      <c r="A31" s="11" t="s">
        <v>127</v>
      </c>
      <c r="B31" s="10"/>
      <c r="C31" s="10"/>
      <c r="D31" s="10"/>
      <c r="E31" s="10"/>
      <c r="F31" s="10"/>
      <c r="G31" s="15"/>
      <c r="I31" s="16"/>
      <c r="J31" s="16"/>
    </row>
    <row r="32" spans="1:10" ht="12.75">
      <c r="A32" s="11" t="s">
        <v>128</v>
      </c>
      <c r="B32" s="10"/>
      <c r="C32" s="10"/>
      <c r="D32" s="10"/>
      <c r="E32" s="10"/>
      <c r="F32" s="10"/>
      <c r="G32" s="15"/>
      <c r="I32" s="16"/>
      <c r="J32" s="16"/>
    </row>
    <row r="33" spans="1:10" ht="12.75">
      <c r="A33" s="11" t="s">
        <v>129</v>
      </c>
      <c r="B33" s="10"/>
      <c r="C33" s="10"/>
      <c r="D33" s="10"/>
      <c r="E33" s="10"/>
      <c r="F33" s="10"/>
      <c r="G33" s="15"/>
      <c r="I33" s="16"/>
      <c r="J33" s="16"/>
    </row>
    <row r="34" spans="1:10" ht="12.75">
      <c r="A34" s="11" t="s">
        <v>130</v>
      </c>
      <c r="B34" s="10"/>
      <c r="C34" s="10"/>
      <c r="D34" s="10"/>
      <c r="E34" s="10"/>
      <c r="F34" s="10"/>
      <c r="G34" s="15"/>
      <c r="I34" s="16"/>
      <c r="J34" s="16"/>
    </row>
    <row r="35" spans="1:10" ht="12.75">
      <c r="A35" s="11" t="s">
        <v>131</v>
      </c>
      <c r="B35" s="10"/>
      <c r="C35" s="10"/>
      <c r="D35" s="10"/>
      <c r="E35" s="10"/>
      <c r="F35" s="10"/>
      <c r="G35" s="15"/>
      <c r="I35" s="16"/>
      <c r="J35" s="16"/>
    </row>
    <row r="36" spans="1:10" ht="12.75">
      <c r="A36" s="11" t="s">
        <v>132</v>
      </c>
      <c r="B36" s="10"/>
      <c r="C36" s="10"/>
      <c r="D36" s="10"/>
      <c r="E36" s="10"/>
      <c r="F36" s="10"/>
      <c r="G36" s="15"/>
      <c r="I36" s="16"/>
      <c r="J36" s="16"/>
    </row>
    <row r="37" spans="1:10" ht="12.75">
      <c r="A37" s="11" t="s">
        <v>133</v>
      </c>
      <c r="B37" s="12">
        <f>SUM(E37+H37)</f>
        <v>1</v>
      </c>
      <c r="C37" s="10"/>
      <c r="D37" s="10"/>
      <c r="E37" s="12">
        <f>SUM(F37:G37)</f>
        <v>1</v>
      </c>
      <c r="F37" s="12">
        <v>1</v>
      </c>
      <c r="G37" s="10"/>
      <c r="J37" s="16"/>
    </row>
    <row r="38" spans="1:10" ht="12.75">
      <c r="A38" s="11" t="s">
        <v>358</v>
      </c>
      <c r="B38" s="10"/>
      <c r="C38" s="10"/>
      <c r="D38" s="10"/>
      <c r="E38" s="10"/>
      <c r="F38" s="10"/>
      <c r="G38" s="10"/>
      <c r="J38" s="16"/>
    </row>
    <row r="39" spans="1:10" ht="12.75">
      <c r="A39" s="11" t="s">
        <v>135</v>
      </c>
      <c r="B39" s="10"/>
      <c r="C39" s="10"/>
      <c r="D39" s="10"/>
      <c r="E39" s="10"/>
      <c r="F39" s="10"/>
      <c r="G39" s="15"/>
      <c r="I39" s="16"/>
      <c r="J39" s="16"/>
    </row>
    <row r="40" spans="1:7" ht="12.75">
      <c r="A40" s="1" t="s">
        <v>367</v>
      </c>
      <c r="G40" s="1" t="s">
        <v>825</v>
      </c>
    </row>
    <row r="42" ht="12.75">
      <c r="J42" s="16"/>
    </row>
  </sheetData>
  <sheetProtection password="CA55" sheet="1" objects="1" scenarios="1"/>
  <mergeCells count="7">
    <mergeCell ref="A1:G1"/>
    <mergeCell ref="A2:G2"/>
    <mergeCell ref="A3:G3"/>
    <mergeCell ref="A6:A8"/>
    <mergeCell ref="B6:D7"/>
    <mergeCell ref="E7:G7"/>
    <mergeCell ref="E6:G6"/>
  </mergeCells>
  <printOptions horizontalCentered="1"/>
  <pageMargins left="0.75" right="0.75" top="0.61" bottom="1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6"/>
  <sheetViews>
    <sheetView showGridLines="0" workbookViewId="0" topLeftCell="B1">
      <selection activeCell="E3" sqref="E3"/>
    </sheetView>
  </sheetViews>
  <sheetFormatPr defaultColWidth="9.625" defaultRowHeight="12.75"/>
  <cols>
    <col min="1" max="1" width="26.875" style="2" customWidth="1"/>
    <col min="2" max="2" width="8.75390625" style="2" bestFit="1" customWidth="1"/>
    <col min="3" max="3" width="10.75390625" style="2" customWidth="1"/>
    <col min="4" max="4" width="5.375" style="2" bestFit="1" customWidth="1"/>
    <col min="5" max="5" width="8.25390625" style="2" bestFit="1" customWidth="1"/>
    <col min="6" max="6" width="5.125" style="2" bestFit="1" customWidth="1"/>
    <col min="7" max="7" width="7.125" style="2" bestFit="1" customWidth="1"/>
    <col min="8" max="8" width="5.125" style="2" bestFit="1" customWidth="1"/>
    <col min="9" max="9" width="8.375" style="2" bestFit="1" customWidth="1"/>
    <col min="10" max="10" width="5.375" style="2" bestFit="1" customWidth="1"/>
    <col min="11" max="11" width="8.25390625" style="2" bestFit="1" customWidth="1"/>
    <col min="12" max="12" width="8.75390625" style="2" customWidth="1"/>
    <col min="13" max="21" width="9.625" style="2" customWidth="1"/>
    <col min="22" max="22" width="5.625" style="2" customWidth="1"/>
    <col min="23" max="23" width="9.625" style="2" customWidth="1"/>
    <col min="24" max="24" width="5.625" style="2" customWidth="1"/>
    <col min="25" max="25" width="8.625" style="2" customWidth="1"/>
    <col min="26" max="26" width="5.625" style="2" customWidth="1"/>
    <col min="27" max="27" width="9.625" style="2" customWidth="1"/>
    <col min="28" max="28" width="3.625" style="2" customWidth="1"/>
    <col min="29" max="29" width="9.625" style="2" customWidth="1"/>
    <col min="30" max="30" width="5.625" style="2" customWidth="1"/>
    <col min="31" max="16384" width="9.625" style="2" customWidth="1"/>
  </cols>
  <sheetData>
    <row r="1" s="4" customFormat="1" ht="12.75">
      <c r="A1" s="3" t="s">
        <v>0</v>
      </c>
    </row>
    <row r="2" s="4" customFormat="1" ht="12.75">
      <c r="A2" s="3" t="s">
        <v>368</v>
      </c>
    </row>
    <row r="3" s="4" customFormat="1" ht="12.75">
      <c r="A3" s="3" t="s">
        <v>369</v>
      </c>
    </row>
    <row r="4" s="4" customFormat="1" ht="12.75"/>
    <row r="5" s="4" customFormat="1" ht="12.75">
      <c r="A5" s="3" t="s">
        <v>370</v>
      </c>
    </row>
    <row r="6" spans="1:12" s="4" customFormat="1" ht="12.75">
      <c r="A6" s="456" t="s">
        <v>371</v>
      </c>
      <c r="B6" s="228"/>
      <c r="C6" s="459" t="s">
        <v>852</v>
      </c>
      <c r="D6" s="460"/>
      <c r="E6" s="459" t="s">
        <v>853</v>
      </c>
      <c r="F6" s="463"/>
      <c r="G6" s="463"/>
      <c r="H6" s="460"/>
      <c r="I6" s="229"/>
      <c r="J6" s="230"/>
      <c r="K6" s="465" t="s">
        <v>854</v>
      </c>
      <c r="L6" s="466"/>
    </row>
    <row r="7" spans="1:12" s="4" customFormat="1" ht="12.75">
      <c r="A7" s="457"/>
      <c r="B7" s="237" t="s">
        <v>141</v>
      </c>
      <c r="C7" s="461"/>
      <c r="D7" s="462"/>
      <c r="E7" s="461"/>
      <c r="F7" s="464"/>
      <c r="G7" s="464"/>
      <c r="H7" s="462"/>
      <c r="I7" s="232" t="s">
        <v>372</v>
      </c>
      <c r="J7" s="233" t="s">
        <v>64</v>
      </c>
      <c r="K7" s="467" t="s">
        <v>855</v>
      </c>
      <c r="L7" s="468"/>
    </row>
    <row r="8" spans="1:12" s="4" customFormat="1" ht="12.75">
      <c r="A8" s="457"/>
      <c r="B8" s="237" t="s">
        <v>6</v>
      </c>
      <c r="C8" s="234" t="s">
        <v>373</v>
      </c>
      <c r="D8" s="234" t="s">
        <v>856</v>
      </c>
      <c r="E8" s="235" t="s">
        <v>857</v>
      </c>
      <c r="F8" s="234" t="s">
        <v>856</v>
      </c>
      <c r="G8" s="234" t="s">
        <v>374</v>
      </c>
      <c r="H8" s="236" t="s">
        <v>856</v>
      </c>
      <c r="I8" s="232" t="s">
        <v>375</v>
      </c>
      <c r="J8" s="237" t="s">
        <v>856</v>
      </c>
      <c r="K8" s="469" t="s">
        <v>376</v>
      </c>
      <c r="L8" s="470"/>
    </row>
    <row r="9" spans="1:12" s="4" customFormat="1" ht="12.75">
      <c r="A9" s="458"/>
      <c r="B9" s="238"/>
      <c r="C9" s="239" t="s">
        <v>377</v>
      </c>
      <c r="D9" s="239" t="s">
        <v>500</v>
      </c>
      <c r="E9" s="240" t="s">
        <v>858</v>
      </c>
      <c r="F9" s="239" t="s">
        <v>500</v>
      </c>
      <c r="G9" s="239" t="s">
        <v>378</v>
      </c>
      <c r="H9" s="241" t="s">
        <v>500</v>
      </c>
      <c r="I9" s="241" t="s">
        <v>379</v>
      </c>
      <c r="J9" s="239" t="s">
        <v>500</v>
      </c>
      <c r="K9" s="231" t="s">
        <v>859</v>
      </c>
      <c r="L9" s="242" t="s">
        <v>860</v>
      </c>
    </row>
    <row r="10" spans="1:12" s="4" customFormat="1" ht="18.75" customHeight="1">
      <c r="A10" s="179" t="s">
        <v>7</v>
      </c>
      <c r="B10" s="8">
        <f>SUM(B11+B17+B42)</f>
        <v>15006</v>
      </c>
      <c r="C10" s="8">
        <f>(I10-E10-G10)</f>
        <v>5650</v>
      </c>
      <c r="D10" s="9">
        <f aca="true" t="shared" si="0" ref="D10:D41">(C10/I10)*100</f>
        <v>41.4587613736425</v>
      </c>
      <c r="E10" s="8">
        <f>SUM(E11+E17+E42)</f>
        <v>6755</v>
      </c>
      <c r="F10" s="9">
        <f>(E10/I10)*100</f>
        <v>49.567067801584976</v>
      </c>
      <c r="G10" s="8">
        <f>SUM(G17+G42)</f>
        <v>1223</v>
      </c>
      <c r="H10" s="9">
        <f>(G10/I10)*100</f>
        <v>8.974170824772527</v>
      </c>
      <c r="I10" s="8">
        <f>SUM(I11+I17+I42)</f>
        <v>13628</v>
      </c>
      <c r="J10" s="9">
        <f aca="true" t="shared" si="1" ref="J10:J41">(I10/B10)*100</f>
        <v>90.81700653072105</v>
      </c>
      <c r="K10" s="8">
        <f>SUM(K11+K17+K42)</f>
        <v>1378</v>
      </c>
      <c r="L10" s="9">
        <f>(K10/B10)*100</f>
        <v>9.182993469278955</v>
      </c>
    </row>
    <row r="11" spans="1:12" s="4" customFormat="1" ht="18.75" customHeight="1">
      <c r="A11" s="179" t="s">
        <v>9</v>
      </c>
      <c r="B11" s="8">
        <f>SUM(B12+B14)</f>
        <v>28</v>
      </c>
      <c r="C11" s="8">
        <f>SUM(C12+C14)</f>
        <v>28</v>
      </c>
      <c r="D11" s="9">
        <f t="shared" si="0"/>
        <v>100</v>
      </c>
      <c r="E11" s="5"/>
      <c r="F11" s="9"/>
      <c r="G11" s="5"/>
      <c r="H11" s="5"/>
      <c r="I11" s="8">
        <f>SUM(I12+I14)</f>
        <v>28</v>
      </c>
      <c r="J11" s="9">
        <f t="shared" si="1"/>
        <v>100</v>
      </c>
      <c r="K11" s="5"/>
      <c r="L11" s="5"/>
    </row>
    <row r="12" spans="1:12" ht="11.25" customHeight="1">
      <c r="A12" s="180" t="s">
        <v>342</v>
      </c>
      <c r="B12" s="12">
        <f>SUM(B13)</f>
        <v>13</v>
      </c>
      <c r="C12" s="12">
        <f>SUM(C13)</f>
        <v>13</v>
      </c>
      <c r="D12" s="13">
        <f t="shared" si="0"/>
        <v>100</v>
      </c>
      <c r="E12" s="10"/>
      <c r="F12" s="13"/>
      <c r="G12" s="10"/>
      <c r="H12" s="10"/>
      <c r="I12" s="12">
        <f>SUM(G12+E12+C12)</f>
        <v>13</v>
      </c>
      <c r="J12" s="13">
        <f t="shared" si="1"/>
        <v>100</v>
      </c>
      <c r="K12" s="10"/>
      <c r="L12" s="10"/>
    </row>
    <row r="13" spans="1:12" ht="11.25" customHeight="1">
      <c r="A13" s="180" t="s">
        <v>168</v>
      </c>
      <c r="B13" s="12">
        <v>13</v>
      </c>
      <c r="C13" s="12">
        <v>13</v>
      </c>
      <c r="D13" s="13">
        <f t="shared" si="0"/>
        <v>100</v>
      </c>
      <c r="E13" s="10"/>
      <c r="F13" s="13"/>
      <c r="G13" s="10"/>
      <c r="H13" s="10"/>
      <c r="I13" s="12">
        <f>SUM(G13+E13+C13)</f>
        <v>13</v>
      </c>
      <c r="J13" s="13">
        <f t="shared" si="1"/>
        <v>100</v>
      </c>
      <c r="K13" s="10"/>
      <c r="L13" s="10"/>
    </row>
    <row r="14" spans="1:12" ht="11.25" customHeight="1">
      <c r="A14" s="180" t="s">
        <v>344</v>
      </c>
      <c r="B14" s="12">
        <f>SUM(B15:B16)</f>
        <v>15</v>
      </c>
      <c r="C14" s="12">
        <f>SUM(C15:C16)</f>
        <v>15</v>
      </c>
      <c r="D14" s="13">
        <f t="shared" si="0"/>
        <v>100</v>
      </c>
      <c r="E14" s="10"/>
      <c r="F14" s="10"/>
      <c r="G14" s="10"/>
      <c r="H14" s="10"/>
      <c r="I14" s="12">
        <f>SUM(G14+E14+C14)</f>
        <v>15</v>
      </c>
      <c r="J14" s="13">
        <f t="shared" si="1"/>
        <v>100</v>
      </c>
      <c r="K14" s="10"/>
      <c r="L14" s="10"/>
    </row>
    <row r="15" spans="1:12" ht="11.25" customHeight="1">
      <c r="A15" s="180" t="s">
        <v>170</v>
      </c>
      <c r="B15" s="12">
        <v>7</v>
      </c>
      <c r="C15" s="12">
        <v>7</v>
      </c>
      <c r="D15" s="13">
        <f t="shared" si="0"/>
        <v>100</v>
      </c>
      <c r="E15" s="10"/>
      <c r="F15" s="10"/>
      <c r="G15" s="10"/>
      <c r="H15" s="10"/>
      <c r="I15" s="12">
        <f>SUM(G15+E15+C15)</f>
        <v>7</v>
      </c>
      <c r="J15" s="13">
        <f t="shared" si="1"/>
        <v>100</v>
      </c>
      <c r="K15" s="10"/>
      <c r="L15" s="10"/>
    </row>
    <row r="16" spans="1:12" ht="11.25" customHeight="1">
      <c r="A16" s="180" t="s">
        <v>171</v>
      </c>
      <c r="B16" s="12">
        <v>8</v>
      </c>
      <c r="C16" s="12">
        <v>8</v>
      </c>
      <c r="D16" s="13">
        <f t="shared" si="0"/>
        <v>100</v>
      </c>
      <c r="E16" s="10"/>
      <c r="F16" s="13"/>
      <c r="G16" s="10"/>
      <c r="H16" s="13"/>
      <c r="I16" s="12">
        <f>SUM(G16+E16+C16)</f>
        <v>8</v>
      </c>
      <c r="J16" s="13">
        <f t="shared" si="1"/>
        <v>100</v>
      </c>
      <c r="K16" s="10"/>
      <c r="L16" s="10"/>
    </row>
    <row r="17" spans="1:12" s="4" customFormat="1" ht="18.75" customHeight="1">
      <c r="A17" s="179" t="s">
        <v>18</v>
      </c>
      <c r="B17" s="8">
        <f>SUM(B18+B19+B20+B26+B31+B32+B36+B37+B38+B39+B40+B41)</f>
        <v>5941</v>
      </c>
      <c r="C17" s="8">
        <f>SUM(C18+C19+C20+C26+C31+C32+C36+C37+C38+C39+C40+C41)</f>
        <v>2533</v>
      </c>
      <c r="D17" s="9">
        <f t="shared" si="0"/>
        <v>46.7515688445921</v>
      </c>
      <c r="E17" s="8">
        <f>SUM(E18+E19+E20+E26+E31+E32+E36+E37+E38+E39+E40+E41)</f>
        <v>2131</v>
      </c>
      <c r="F17" s="9">
        <f aca="true" t="shared" si="2" ref="F17:F58">(E17/I17)*100</f>
        <v>39.33185677371724</v>
      </c>
      <c r="G17" s="8">
        <f>SUM(G18+G19+G20+G26+G31+G32+G36+G37+G38+G39+G40+G41)</f>
        <v>754</v>
      </c>
      <c r="H17" s="9">
        <f aca="true" t="shared" si="3" ref="H17:H35">(G17/I17)*100</f>
        <v>13.91657438169066</v>
      </c>
      <c r="I17" s="8">
        <f>SUM(I18+I19+I20+I26+I31+I32+I36+I37+I38+I39+I40+I41)</f>
        <v>5418</v>
      </c>
      <c r="J17" s="9">
        <f t="shared" si="1"/>
        <v>91.19676822083824</v>
      </c>
      <c r="K17" s="8">
        <f>(B17-I17)</f>
        <v>523</v>
      </c>
      <c r="L17" s="9">
        <f aca="true" t="shared" si="4" ref="L17:L44">(K17/B17)*100</f>
        <v>8.803231779161758</v>
      </c>
    </row>
    <row r="18" spans="1:12" ht="11.25" customHeight="1">
      <c r="A18" s="180" t="s">
        <v>209</v>
      </c>
      <c r="B18" s="12">
        <v>80</v>
      </c>
      <c r="C18" s="12">
        <v>48</v>
      </c>
      <c r="D18" s="13">
        <f t="shared" si="0"/>
        <v>64.86486486486487</v>
      </c>
      <c r="E18" s="12">
        <v>8</v>
      </c>
      <c r="F18" s="13">
        <f t="shared" si="2"/>
        <v>10.81081081081081</v>
      </c>
      <c r="G18" s="12">
        <v>18</v>
      </c>
      <c r="H18" s="13">
        <f t="shared" si="3"/>
        <v>24.324324324324326</v>
      </c>
      <c r="I18" s="12">
        <f>SUM(G18+E18+C18)</f>
        <v>74</v>
      </c>
      <c r="J18" s="13">
        <f t="shared" si="1"/>
        <v>92.5</v>
      </c>
      <c r="K18" s="12">
        <f>(B18-I18)</f>
        <v>6</v>
      </c>
      <c r="L18" s="13">
        <f t="shared" si="4"/>
        <v>7.5</v>
      </c>
    </row>
    <row r="19" spans="1:12" ht="11.25" customHeight="1">
      <c r="A19" s="180" t="s">
        <v>380</v>
      </c>
      <c r="B19" s="12">
        <v>67</v>
      </c>
      <c r="C19" s="12">
        <v>32</v>
      </c>
      <c r="D19" s="13">
        <f t="shared" si="0"/>
        <v>57.14285714285714</v>
      </c>
      <c r="E19" s="12">
        <v>2</v>
      </c>
      <c r="F19" s="13">
        <f t="shared" si="2"/>
        <v>3.571428571428571</v>
      </c>
      <c r="G19" s="12">
        <v>22</v>
      </c>
      <c r="H19" s="13">
        <f t="shared" si="3"/>
        <v>39.285714285714285</v>
      </c>
      <c r="I19" s="12">
        <f>SUM(G19+E19+C19)</f>
        <v>56</v>
      </c>
      <c r="J19" s="13">
        <f t="shared" si="1"/>
        <v>83.5820895522388</v>
      </c>
      <c r="K19" s="12">
        <f>(B19-I19)</f>
        <v>11</v>
      </c>
      <c r="L19" s="13">
        <f t="shared" si="4"/>
        <v>16.417910447761194</v>
      </c>
    </row>
    <row r="20" spans="1:12" ht="11.25" customHeight="1">
      <c r="A20" s="180" t="s">
        <v>174</v>
      </c>
      <c r="B20" s="12">
        <f>SUM(B21:B25)</f>
        <v>273</v>
      </c>
      <c r="C20" s="12">
        <f>SUM(C21:C25)</f>
        <v>49</v>
      </c>
      <c r="D20" s="13">
        <f t="shared" si="0"/>
        <v>18.846153846153847</v>
      </c>
      <c r="E20" s="12">
        <f>SUM(E21:E25)</f>
        <v>149</v>
      </c>
      <c r="F20" s="13">
        <f t="shared" si="2"/>
        <v>57.30769230769231</v>
      </c>
      <c r="G20" s="12">
        <f>SUM(G21:G25)</f>
        <v>62</v>
      </c>
      <c r="H20" s="13">
        <f t="shared" si="3"/>
        <v>23.846153846153847</v>
      </c>
      <c r="I20" s="12">
        <f>SUM(I21:I25)</f>
        <v>260</v>
      </c>
      <c r="J20" s="13">
        <f t="shared" si="1"/>
        <v>95.23809523809523</v>
      </c>
      <c r="K20" s="12">
        <f>SUM(K21:K25)</f>
        <v>13</v>
      </c>
      <c r="L20" s="13">
        <f t="shared" si="4"/>
        <v>4.761904761904762</v>
      </c>
    </row>
    <row r="21" spans="1:12" ht="11.25" customHeight="1">
      <c r="A21" s="180" t="s">
        <v>381</v>
      </c>
      <c r="B21" s="12">
        <v>88</v>
      </c>
      <c r="C21" s="12">
        <v>3</v>
      </c>
      <c r="D21" s="13">
        <f t="shared" si="0"/>
        <v>3.6585365853658534</v>
      </c>
      <c r="E21" s="12">
        <v>66</v>
      </c>
      <c r="F21" s="13">
        <f t="shared" si="2"/>
        <v>80.48780487804879</v>
      </c>
      <c r="G21" s="12">
        <v>13</v>
      </c>
      <c r="H21" s="13">
        <f t="shared" si="3"/>
        <v>15.853658536585366</v>
      </c>
      <c r="I21" s="12">
        <f>SUM(G21+E21+C21)</f>
        <v>82</v>
      </c>
      <c r="J21" s="13">
        <f t="shared" si="1"/>
        <v>93.18181818181817</v>
      </c>
      <c r="K21" s="12">
        <f aca="true" t="shared" si="5" ref="K21:K34">(B21-I21)</f>
        <v>6</v>
      </c>
      <c r="L21" s="13">
        <f t="shared" si="4"/>
        <v>6.8181818181818175</v>
      </c>
    </row>
    <row r="22" spans="1:12" ht="11.25" customHeight="1">
      <c r="A22" s="180" t="s">
        <v>382</v>
      </c>
      <c r="B22" s="12">
        <v>12</v>
      </c>
      <c r="C22" s="12">
        <v>5</v>
      </c>
      <c r="D22" s="13">
        <f t="shared" si="0"/>
        <v>50</v>
      </c>
      <c r="E22" s="12">
        <v>5</v>
      </c>
      <c r="F22" s="13">
        <f t="shared" si="2"/>
        <v>50</v>
      </c>
      <c r="G22" s="10"/>
      <c r="H22" s="13">
        <f t="shared" si="3"/>
        <v>0</v>
      </c>
      <c r="I22" s="12">
        <f>SUM(G22+E22+C22)</f>
        <v>10</v>
      </c>
      <c r="J22" s="13">
        <f t="shared" si="1"/>
        <v>83.33333333333334</v>
      </c>
      <c r="K22" s="12">
        <f t="shared" si="5"/>
        <v>2</v>
      </c>
      <c r="L22" s="13">
        <f t="shared" si="4"/>
        <v>16.666666666666664</v>
      </c>
    </row>
    <row r="23" spans="1:12" ht="11.25" customHeight="1">
      <c r="A23" s="180" t="s">
        <v>383</v>
      </c>
      <c r="B23" s="12">
        <v>41</v>
      </c>
      <c r="C23" s="12">
        <v>8</v>
      </c>
      <c r="D23" s="13">
        <f t="shared" si="0"/>
        <v>20.51282051282051</v>
      </c>
      <c r="E23" s="12">
        <v>31</v>
      </c>
      <c r="F23" s="13">
        <f t="shared" si="2"/>
        <v>79.48717948717949</v>
      </c>
      <c r="G23" s="10"/>
      <c r="H23" s="13">
        <f t="shared" si="3"/>
        <v>0</v>
      </c>
      <c r="I23" s="12">
        <f>SUM(G23+E23+C23)</f>
        <v>39</v>
      </c>
      <c r="J23" s="13">
        <f t="shared" si="1"/>
        <v>95.1219512195122</v>
      </c>
      <c r="K23" s="12">
        <f t="shared" si="5"/>
        <v>2</v>
      </c>
      <c r="L23" s="13">
        <f t="shared" si="4"/>
        <v>4.878048780487805</v>
      </c>
    </row>
    <row r="24" spans="1:12" ht="11.25" customHeight="1">
      <c r="A24" s="180" t="s">
        <v>384</v>
      </c>
      <c r="B24" s="12">
        <v>118</v>
      </c>
      <c r="C24" s="12">
        <v>27</v>
      </c>
      <c r="D24" s="13">
        <f t="shared" si="0"/>
        <v>23.076923076923077</v>
      </c>
      <c r="E24" s="12">
        <v>41</v>
      </c>
      <c r="F24" s="13">
        <f t="shared" si="2"/>
        <v>35.04273504273504</v>
      </c>
      <c r="G24" s="12">
        <v>49</v>
      </c>
      <c r="H24" s="13">
        <f t="shared" si="3"/>
        <v>41.88034188034188</v>
      </c>
      <c r="I24" s="12">
        <f>SUM(G24+E24+C24)</f>
        <v>117</v>
      </c>
      <c r="J24" s="13">
        <f t="shared" si="1"/>
        <v>99.15254237288136</v>
      </c>
      <c r="K24" s="12">
        <f t="shared" si="5"/>
        <v>1</v>
      </c>
      <c r="L24" s="13">
        <f t="shared" si="4"/>
        <v>0.847457627118644</v>
      </c>
    </row>
    <row r="25" spans="1:12" ht="11.25" customHeight="1">
      <c r="A25" s="180" t="s">
        <v>385</v>
      </c>
      <c r="B25" s="12">
        <v>14</v>
      </c>
      <c r="C25" s="12">
        <v>6</v>
      </c>
      <c r="D25" s="13">
        <f t="shared" si="0"/>
        <v>50</v>
      </c>
      <c r="E25" s="12">
        <v>6</v>
      </c>
      <c r="F25" s="13">
        <f t="shared" si="2"/>
        <v>50</v>
      </c>
      <c r="G25" s="10"/>
      <c r="H25" s="13">
        <f t="shared" si="3"/>
        <v>0</v>
      </c>
      <c r="I25" s="12">
        <f>SUM(G25+E25+C25)</f>
        <v>12</v>
      </c>
      <c r="J25" s="13">
        <f t="shared" si="1"/>
        <v>85.71428571428571</v>
      </c>
      <c r="K25" s="12">
        <f t="shared" si="5"/>
        <v>2</v>
      </c>
      <c r="L25" s="13">
        <f t="shared" si="4"/>
        <v>14.285714285714285</v>
      </c>
    </row>
    <row r="26" spans="1:12" ht="11.25" customHeight="1">
      <c r="A26" s="180" t="s">
        <v>181</v>
      </c>
      <c r="B26" s="12">
        <f>SUM(B27:B30)</f>
        <v>2104</v>
      </c>
      <c r="C26" s="12">
        <f>SUM(C27:C30)</f>
        <v>767</v>
      </c>
      <c r="D26" s="13">
        <f t="shared" si="0"/>
        <v>43.55479840999432</v>
      </c>
      <c r="E26" s="12">
        <f>SUM(E27:E30)</f>
        <v>725</v>
      </c>
      <c r="F26" s="13">
        <f t="shared" si="2"/>
        <v>41.169789892106756</v>
      </c>
      <c r="G26" s="12">
        <f>SUM(G27:G30)</f>
        <v>269</v>
      </c>
      <c r="H26" s="13">
        <f t="shared" si="3"/>
        <v>15.275411697898921</v>
      </c>
      <c r="I26" s="12">
        <f>SUM(I27:I30)</f>
        <v>1761</v>
      </c>
      <c r="J26" s="13">
        <f t="shared" si="1"/>
        <v>83.6977186311787</v>
      </c>
      <c r="K26" s="12">
        <f t="shared" si="5"/>
        <v>343</v>
      </c>
      <c r="L26" s="13">
        <f t="shared" si="4"/>
        <v>16.30228136882129</v>
      </c>
    </row>
    <row r="27" spans="1:12" ht="11.25" customHeight="1">
      <c r="A27" s="180" t="s">
        <v>386</v>
      </c>
      <c r="B27" s="12">
        <v>521</v>
      </c>
      <c r="C27" s="12">
        <v>260</v>
      </c>
      <c r="D27" s="13">
        <f t="shared" si="0"/>
        <v>49.90403071017274</v>
      </c>
      <c r="E27" s="12">
        <v>161</v>
      </c>
      <c r="F27" s="13">
        <f t="shared" si="2"/>
        <v>30.902111324376197</v>
      </c>
      <c r="G27" s="12">
        <v>100</v>
      </c>
      <c r="H27" s="13">
        <f t="shared" si="3"/>
        <v>19.193857965451055</v>
      </c>
      <c r="I27" s="12">
        <f aca="true" t="shared" si="6" ref="I27:I58">SUM(G27+E27+C27)</f>
        <v>521</v>
      </c>
      <c r="J27" s="13">
        <f t="shared" si="1"/>
        <v>100</v>
      </c>
      <c r="K27" s="12">
        <f t="shared" si="5"/>
        <v>0</v>
      </c>
      <c r="L27" s="13">
        <f t="shared" si="4"/>
        <v>0</v>
      </c>
    </row>
    <row r="28" spans="1:12" ht="11.25" customHeight="1">
      <c r="A28" s="180" t="s">
        <v>387</v>
      </c>
      <c r="B28" s="12">
        <v>590</v>
      </c>
      <c r="C28" s="12">
        <v>60</v>
      </c>
      <c r="D28" s="13">
        <f t="shared" si="0"/>
        <v>17.441860465116278</v>
      </c>
      <c r="E28" s="12">
        <v>220</v>
      </c>
      <c r="F28" s="13">
        <f t="shared" si="2"/>
        <v>63.95348837209303</v>
      </c>
      <c r="G28" s="12">
        <v>64</v>
      </c>
      <c r="H28" s="13">
        <f t="shared" si="3"/>
        <v>18.6046511627907</v>
      </c>
      <c r="I28" s="12">
        <f t="shared" si="6"/>
        <v>344</v>
      </c>
      <c r="J28" s="13">
        <f t="shared" si="1"/>
        <v>58.30508474576271</v>
      </c>
      <c r="K28" s="12">
        <f t="shared" si="5"/>
        <v>246</v>
      </c>
      <c r="L28" s="13">
        <f t="shared" si="4"/>
        <v>41.69491525423729</v>
      </c>
    </row>
    <row r="29" spans="1:12" ht="11.25" customHeight="1">
      <c r="A29" s="180" t="s">
        <v>388</v>
      </c>
      <c r="B29" s="12">
        <v>187</v>
      </c>
      <c r="C29" s="12">
        <v>90</v>
      </c>
      <c r="D29" s="13">
        <f t="shared" si="0"/>
        <v>48.1283422459893</v>
      </c>
      <c r="E29" s="12">
        <v>52</v>
      </c>
      <c r="F29" s="13">
        <f t="shared" si="2"/>
        <v>27.807486631016044</v>
      </c>
      <c r="G29" s="12">
        <v>45</v>
      </c>
      <c r="H29" s="13">
        <f t="shared" si="3"/>
        <v>24.06417112299465</v>
      </c>
      <c r="I29" s="12">
        <f t="shared" si="6"/>
        <v>187</v>
      </c>
      <c r="J29" s="13">
        <f t="shared" si="1"/>
        <v>100</v>
      </c>
      <c r="K29" s="12">
        <f t="shared" si="5"/>
        <v>0</v>
      </c>
      <c r="L29" s="13">
        <f t="shared" si="4"/>
        <v>0</v>
      </c>
    </row>
    <row r="30" spans="1:12" ht="11.25" customHeight="1">
      <c r="A30" s="180" t="s">
        <v>389</v>
      </c>
      <c r="B30" s="12">
        <v>806</v>
      </c>
      <c r="C30" s="12">
        <v>357</v>
      </c>
      <c r="D30" s="13">
        <f t="shared" si="0"/>
        <v>50.352609308885754</v>
      </c>
      <c r="E30" s="12">
        <v>292</v>
      </c>
      <c r="F30" s="13">
        <f t="shared" si="2"/>
        <v>41.18476727785614</v>
      </c>
      <c r="G30" s="12">
        <v>60</v>
      </c>
      <c r="H30" s="13">
        <f t="shared" si="3"/>
        <v>8.46262341325811</v>
      </c>
      <c r="I30" s="12">
        <f t="shared" si="6"/>
        <v>709</v>
      </c>
      <c r="J30" s="13">
        <f t="shared" si="1"/>
        <v>87.9652605459057</v>
      </c>
      <c r="K30" s="12">
        <f t="shared" si="5"/>
        <v>97</v>
      </c>
      <c r="L30" s="13">
        <f t="shared" si="4"/>
        <v>12.034739454094293</v>
      </c>
    </row>
    <row r="31" spans="1:12" ht="11.25" customHeight="1">
      <c r="A31" s="180" t="s">
        <v>390</v>
      </c>
      <c r="B31" s="12">
        <v>1078</v>
      </c>
      <c r="C31" s="12">
        <v>262</v>
      </c>
      <c r="D31" s="13">
        <f t="shared" si="0"/>
        <v>24.304267161410017</v>
      </c>
      <c r="E31" s="12">
        <v>543</v>
      </c>
      <c r="F31" s="13">
        <f t="shared" si="2"/>
        <v>50.37105751391465</v>
      </c>
      <c r="G31" s="12">
        <v>273</v>
      </c>
      <c r="H31" s="13">
        <f t="shared" si="3"/>
        <v>25.324675324675322</v>
      </c>
      <c r="I31" s="12">
        <f t="shared" si="6"/>
        <v>1078</v>
      </c>
      <c r="J31" s="13">
        <f t="shared" si="1"/>
        <v>100</v>
      </c>
      <c r="K31" s="12">
        <f t="shared" si="5"/>
        <v>0</v>
      </c>
      <c r="L31" s="13">
        <f t="shared" si="4"/>
        <v>0</v>
      </c>
    </row>
    <row r="32" spans="1:12" ht="11.25" customHeight="1">
      <c r="A32" s="180" t="s">
        <v>186</v>
      </c>
      <c r="B32" s="12">
        <f>SUM(B33:B35)</f>
        <v>260</v>
      </c>
      <c r="C32" s="12">
        <f>SUM(C33:C35)</f>
        <v>92</v>
      </c>
      <c r="D32" s="13">
        <f t="shared" si="0"/>
        <v>35.797665369649806</v>
      </c>
      <c r="E32" s="12">
        <f>SUM(E33:E35)</f>
        <v>121</v>
      </c>
      <c r="F32" s="13">
        <f t="shared" si="2"/>
        <v>47.081712062256805</v>
      </c>
      <c r="G32" s="12">
        <f>SUM(G33:G35)</f>
        <v>44</v>
      </c>
      <c r="H32" s="13">
        <f t="shared" si="3"/>
        <v>17.120622568093385</v>
      </c>
      <c r="I32" s="12">
        <f t="shared" si="6"/>
        <v>257</v>
      </c>
      <c r="J32" s="13">
        <f t="shared" si="1"/>
        <v>98.84615384615385</v>
      </c>
      <c r="K32" s="12">
        <f t="shared" si="5"/>
        <v>3</v>
      </c>
      <c r="L32" s="13">
        <f t="shared" si="4"/>
        <v>1.153846153846154</v>
      </c>
    </row>
    <row r="33" spans="1:12" ht="11.25" customHeight="1">
      <c r="A33" s="180" t="s">
        <v>210</v>
      </c>
      <c r="B33" s="12">
        <v>153</v>
      </c>
      <c r="C33" s="12">
        <v>40</v>
      </c>
      <c r="D33" s="13">
        <f t="shared" si="0"/>
        <v>26.143790849673206</v>
      </c>
      <c r="E33" s="12">
        <v>85</v>
      </c>
      <c r="F33" s="13">
        <f t="shared" si="2"/>
        <v>55.55555555555556</v>
      </c>
      <c r="G33" s="12">
        <v>28</v>
      </c>
      <c r="H33" s="13">
        <f t="shared" si="3"/>
        <v>18.30065359477124</v>
      </c>
      <c r="I33" s="12">
        <f t="shared" si="6"/>
        <v>153</v>
      </c>
      <c r="J33" s="13">
        <f t="shared" si="1"/>
        <v>100</v>
      </c>
      <c r="K33" s="12">
        <f t="shared" si="5"/>
        <v>0</v>
      </c>
      <c r="L33" s="13">
        <f t="shared" si="4"/>
        <v>0</v>
      </c>
    </row>
    <row r="34" spans="1:12" ht="11.25" customHeight="1">
      <c r="A34" s="180" t="s">
        <v>353</v>
      </c>
      <c r="B34" s="12">
        <v>31</v>
      </c>
      <c r="C34" s="12">
        <v>14</v>
      </c>
      <c r="D34" s="13">
        <f t="shared" si="0"/>
        <v>45.16129032258064</v>
      </c>
      <c r="E34" s="12">
        <v>12</v>
      </c>
      <c r="F34" s="13">
        <f t="shared" si="2"/>
        <v>38.70967741935484</v>
      </c>
      <c r="G34" s="12">
        <v>5</v>
      </c>
      <c r="H34" s="13">
        <f t="shared" si="3"/>
        <v>16.129032258064516</v>
      </c>
      <c r="I34" s="12">
        <f t="shared" si="6"/>
        <v>31</v>
      </c>
      <c r="J34" s="13">
        <f t="shared" si="1"/>
        <v>100</v>
      </c>
      <c r="K34" s="12">
        <f t="shared" si="5"/>
        <v>0</v>
      </c>
      <c r="L34" s="13">
        <f t="shared" si="4"/>
        <v>0</v>
      </c>
    </row>
    <row r="35" spans="1:12" ht="11.25" customHeight="1">
      <c r="A35" s="180" t="s">
        <v>391</v>
      </c>
      <c r="B35" s="12">
        <v>76</v>
      </c>
      <c r="C35" s="12">
        <v>38</v>
      </c>
      <c r="D35" s="13">
        <f t="shared" si="0"/>
        <v>52.054794520547944</v>
      </c>
      <c r="E35" s="12">
        <v>24</v>
      </c>
      <c r="F35" s="13">
        <f t="shared" si="2"/>
        <v>32.87671232876712</v>
      </c>
      <c r="G35" s="12">
        <v>11</v>
      </c>
      <c r="H35" s="13">
        <f t="shared" si="3"/>
        <v>15.068493150684931</v>
      </c>
      <c r="I35" s="12">
        <f t="shared" si="6"/>
        <v>73</v>
      </c>
      <c r="J35" s="13">
        <f t="shared" si="1"/>
        <v>96.05263157894737</v>
      </c>
      <c r="K35" s="10"/>
      <c r="L35" s="13">
        <f t="shared" si="4"/>
        <v>0</v>
      </c>
    </row>
    <row r="36" spans="1:12" ht="11.25" customHeight="1">
      <c r="A36" s="180" t="s">
        <v>135</v>
      </c>
      <c r="B36" s="12">
        <v>167</v>
      </c>
      <c r="C36" s="12">
        <v>107</v>
      </c>
      <c r="D36" s="13">
        <f t="shared" si="0"/>
        <v>68.15286624203821</v>
      </c>
      <c r="E36" s="12">
        <v>49</v>
      </c>
      <c r="F36" s="13">
        <f t="shared" si="2"/>
        <v>31.210191082802545</v>
      </c>
      <c r="G36" s="12">
        <v>1</v>
      </c>
      <c r="H36" s="13"/>
      <c r="I36" s="12">
        <f t="shared" si="6"/>
        <v>157</v>
      </c>
      <c r="J36" s="13">
        <f t="shared" si="1"/>
        <v>94.01197604790418</v>
      </c>
      <c r="K36" s="12">
        <f aca="true" t="shared" si="7" ref="K36:K44">(B36-I36)</f>
        <v>10</v>
      </c>
      <c r="L36" s="13">
        <f t="shared" si="4"/>
        <v>5.9880239520958085</v>
      </c>
    </row>
    <row r="37" spans="1:12" ht="11.25" customHeight="1">
      <c r="A37" s="180" t="s">
        <v>189</v>
      </c>
      <c r="B37" s="12">
        <v>51</v>
      </c>
      <c r="C37" s="12">
        <v>13</v>
      </c>
      <c r="D37" s="13">
        <f t="shared" si="0"/>
        <v>38.23529411764706</v>
      </c>
      <c r="E37" s="12">
        <v>18</v>
      </c>
      <c r="F37" s="13">
        <f t="shared" si="2"/>
        <v>52.94117647058824</v>
      </c>
      <c r="G37" s="12">
        <v>3</v>
      </c>
      <c r="H37" s="13"/>
      <c r="I37" s="12">
        <f t="shared" si="6"/>
        <v>34</v>
      </c>
      <c r="J37" s="13">
        <f t="shared" si="1"/>
        <v>66.66666666666666</v>
      </c>
      <c r="K37" s="12">
        <f t="shared" si="7"/>
        <v>17</v>
      </c>
      <c r="L37" s="13">
        <f t="shared" si="4"/>
        <v>33.33333333333333</v>
      </c>
    </row>
    <row r="38" spans="1:12" ht="11.25" customHeight="1">
      <c r="A38" s="180" t="s">
        <v>192</v>
      </c>
      <c r="B38" s="12">
        <v>577</v>
      </c>
      <c r="C38" s="12">
        <v>458</v>
      </c>
      <c r="D38" s="13">
        <f t="shared" si="0"/>
        <v>79.37608318890814</v>
      </c>
      <c r="E38" s="12">
        <v>119</v>
      </c>
      <c r="F38" s="13">
        <f t="shared" si="2"/>
        <v>20.623916811091856</v>
      </c>
      <c r="G38" s="10"/>
      <c r="H38" s="13"/>
      <c r="I38" s="12">
        <f t="shared" si="6"/>
        <v>577</v>
      </c>
      <c r="J38" s="13">
        <f t="shared" si="1"/>
        <v>100</v>
      </c>
      <c r="K38" s="12">
        <f t="shared" si="7"/>
        <v>0</v>
      </c>
      <c r="L38" s="13">
        <f t="shared" si="4"/>
        <v>0</v>
      </c>
    </row>
    <row r="39" spans="1:12" ht="11.25" customHeight="1">
      <c r="A39" s="180" t="s">
        <v>193</v>
      </c>
      <c r="B39" s="12">
        <v>192</v>
      </c>
      <c r="C39" s="12">
        <v>82</v>
      </c>
      <c r="D39" s="13">
        <f t="shared" si="0"/>
        <v>50.931677018633536</v>
      </c>
      <c r="E39" s="12">
        <v>61</v>
      </c>
      <c r="F39" s="13">
        <f t="shared" si="2"/>
        <v>37.88819875776397</v>
      </c>
      <c r="G39" s="12">
        <v>18</v>
      </c>
      <c r="H39" s="13">
        <f>(G39/I39)*100</f>
        <v>11.180124223602485</v>
      </c>
      <c r="I39" s="12">
        <f t="shared" si="6"/>
        <v>161</v>
      </c>
      <c r="J39" s="13">
        <f t="shared" si="1"/>
        <v>83.85416666666666</v>
      </c>
      <c r="K39" s="12">
        <f t="shared" si="7"/>
        <v>31</v>
      </c>
      <c r="L39" s="13">
        <f t="shared" si="4"/>
        <v>16.145833333333336</v>
      </c>
    </row>
    <row r="40" spans="1:12" ht="11.25" customHeight="1">
      <c r="A40" s="180" t="s">
        <v>194</v>
      </c>
      <c r="B40" s="12">
        <v>347</v>
      </c>
      <c r="C40" s="12">
        <v>97</v>
      </c>
      <c r="D40" s="13">
        <f t="shared" si="0"/>
        <v>27.953890489913547</v>
      </c>
      <c r="E40" s="12">
        <v>210</v>
      </c>
      <c r="F40" s="13">
        <f t="shared" si="2"/>
        <v>60.51873198847262</v>
      </c>
      <c r="G40" s="12">
        <v>40</v>
      </c>
      <c r="H40" s="13">
        <f>(G40/I40)*100</f>
        <v>11.527377521613833</v>
      </c>
      <c r="I40" s="12">
        <f t="shared" si="6"/>
        <v>347</v>
      </c>
      <c r="J40" s="13">
        <f t="shared" si="1"/>
        <v>100</v>
      </c>
      <c r="K40" s="12">
        <f t="shared" si="7"/>
        <v>0</v>
      </c>
      <c r="L40" s="13">
        <f t="shared" si="4"/>
        <v>0</v>
      </c>
    </row>
    <row r="41" spans="1:12" ht="11.25" customHeight="1">
      <c r="A41" s="180" t="s">
        <v>195</v>
      </c>
      <c r="B41" s="12">
        <v>745</v>
      </c>
      <c r="C41" s="12">
        <v>526</v>
      </c>
      <c r="D41" s="13">
        <f t="shared" si="0"/>
        <v>80.1829268292683</v>
      </c>
      <c r="E41" s="12">
        <v>126</v>
      </c>
      <c r="F41" s="13">
        <f t="shared" si="2"/>
        <v>19.20731707317073</v>
      </c>
      <c r="G41" s="12">
        <v>4</v>
      </c>
      <c r="H41" s="13">
        <f>(G41/I41)*100</f>
        <v>0.6097560975609756</v>
      </c>
      <c r="I41" s="12">
        <f t="shared" si="6"/>
        <v>656</v>
      </c>
      <c r="J41" s="13">
        <f t="shared" si="1"/>
        <v>88.0536912751678</v>
      </c>
      <c r="K41" s="12">
        <f t="shared" si="7"/>
        <v>89</v>
      </c>
      <c r="L41" s="13">
        <f t="shared" si="4"/>
        <v>11.946308724832216</v>
      </c>
    </row>
    <row r="42" spans="1:12" s="4" customFormat="1" ht="18.75" customHeight="1">
      <c r="A42" s="179" t="s">
        <v>44</v>
      </c>
      <c r="B42" s="8">
        <f>SUM(B43:B58)</f>
        <v>9037</v>
      </c>
      <c r="C42" s="8">
        <f>SUM(C43:C58)</f>
        <v>3089</v>
      </c>
      <c r="D42" s="9">
        <f aca="true" t="shared" si="8" ref="D42:D58">(C42/I42)*100</f>
        <v>37.75360547543388</v>
      </c>
      <c r="E42" s="8">
        <f>SUM(E43:E58)</f>
        <v>4624</v>
      </c>
      <c r="F42" s="9">
        <f t="shared" si="2"/>
        <v>56.514299682229286</v>
      </c>
      <c r="G42" s="8">
        <f>SUM(G43:G58)</f>
        <v>469</v>
      </c>
      <c r="H42" s="9">
        <f>(G42/I42)*100</f>
        <v>5.732094842336837</v>
      </c>
      <c r="I42" s="8">
        <f t="shared" si="6"/>
        <v>8182</v>
      </c>
      <c r="J42" s="9">
        <f aca="true" t="shared" si="9" ref="J42:J58">(I42/B42)*100</f>
        <v>90.53889565121167</v>
      </c>
      <c r="K42" s="8">
        <f t="shared" si="7"/>
        <v>855</v>
      </c>
      <c r="L42" s="9">
        <f t="shared" si="4"/>
        <v>9.461104348788314</v>
      </c>
    </row>
    <row r="43" spans="1:12" ht="11.25" customHeight="1">
      <c r="A43" s="180" t="s">
        <v>120</v>
      </c>
      <c r="B43" s="12">
        <v>2176</v>
      </c>
      <c r="C43" s="12">
        <v>423</v>
      </c>
      <c r="D43" s="13">
        <f t="shared" si="8"/>
        <v>22.98913043478261</v>
      </c>
      <c r="E43" s="12">
        <v>1417</v>
      </c>
      <c r="F43" s="13">
        <f t="shared" si="2"/>
        <v>77.01086956521739</v>
      </c>
      <c r="G43" s="10"/>
      <c r="H43" s="13"/>
      <c r="I43" s="12">
        <f t="shared" si="6"/>
        <v>1840</v>
      </c>
      <c r="J43" s="13">
        <f t="shared" si="9"/>
        <v>84.55882352941177</v>
      </c>
      <c r="K43" s="12">
        <f t="shared" si="7"/>
        <v>336</v>
      </c>
      <c r="L43" s="13">
        <f t="shared" si="4"/>
        <v>15.441176470588236</v>
      </c>
    </row>
    <row r="44" spans="1:12" ht="11.25" customHeight="1">
      <c r="A44" s="180" t="s">
        <v>121</v>
      </c>
      <c r="B44" s="12">
        <v>488</v>
      </c>
      <c r="C44" s="12">
        <v>197</v>
      </c>
      <c r="D44" s="13">
        <f t="shared" si="8"/>
        <v>52.53333333333333</v>
      </c>
      <c r="E44" s="12">
        <v>178</v>
      </c>
      <c r="F44" s="13">
        <f t="shared" si="2"/>
        <v>47.46666666666667</v>
      </c>
      <c r="G44" s="10"/>
      <c r="H44" s="13">
        <f>(G44/I44)*100</f>
        <v>0</v>
      </c>
      <c r="I44" s="12">
        <f t="shared" si="6"/>
        <v>375</v>
      </c>
      <c r="J44" s="13">
        <f t="shared" si="9"/>
        <v>76.84426229508196</v>
      </c>
      <c r="K44" s="12">
        <f t="shared" si="7"/>
        <v>113</v>
      </c>
      <c r="L44" s="13">
        <f t="shared" si="4"/>
        <v>23.15573770491803</v>
      </c>
    </row>
    <row r="45" spans="1:12" ht="11.25" customHeight="1">
      <c r="A45" s="180" t="s">
        <v>122</v>
      </c>
      <c r="B45" s="12">
        <v>550</v>
      </c>
      <c r="C45" s="12">
        <v>215</v>
      </c>
      <c r="D45" s="13">
        <f t="shared" si="8"/>
        <v>42.82868525896414</v>
      </c>
      <c r="E45" s="12">
        <v>287</v>
      </c>
      <c r="F45" s="13">
        <f t="shared" si="2"/>
        <v>57.171314741035864</v>
      </c>
      <c r="G45" s="10"/>
      <c r="H45" s="13"/>
      <c r="I45" s="12">
        <f t="shared" si="6"/>
        <v>502</v>
      </c>
      <c r="J45" s="13">
        <f t="shared" si="9"/>
        <v>91.27272727272727</v>
      </c>
      <c r="K45" s="10"/>
      <c r="L45" s="13"/>
    </row>
    <row r="46" spans="1:12" ht="11.25" customHeight="1">
      <c r="A46" s="180" t="s">
        <v>123</v>
      </c>
      <c r="B46" s="12">
        <v>402</v>
      </c>
      <c r="C46" s="12">
        <v>83</v>
      </c>
      <c r="D46" s="13">
        <f t="shared" si="8"/>
        <v>20.64676616915423</v>
      </c>
      <c r="E46" s="12">
        <v>319</v>
      </c>
      <c r="F46" s="13">
        <f t="shared" si="2"/>
        <v>79.35323383084577</v>
      </c>
      <c r="G46" s="10"/>
      <c r="H46" s="13"/>
      <c r="I46" s="12">
        <f t="shared" si="6"/>
        <v>402</v>
      </c>
      <c r="J46" s="13">
        <f t="shared" si="9"/>
        <v>100</v>
      </c>
      <c r="K46" s="12">
        <f aca="true" t="shared" si="10" ref="K46:K58">(B46-I46)</f>
        <v>0</v>
      </c>
      <c r="L46" s="13">
        <f aca="true" t="shared" si="11" ref="L46:L58">(K46/B46)*100</f>
        <v>0</v>
      </c>
    </row>
    <row r="47" spans="1:12" ht="11.25" customHeight="1">
      <c r="A47" s="180" t="s">
        <v>124</v>
      </c>
      <c r="B47" s="12">
        <v>724</v>
      </c>
      <c r="C47" s="12">
        <v>365</v>
      </c>
      <c r="D47" s="13">
        <f t="shared" si="8"/>
        <v>54.074074074074076</v>
      </c>
      <c r="E47" s="12">
        <v>310</v>
      </c>
      <c r="F47" s="13">
        <f t="shared" si="2"/>
        <v>45.925925925925924</v>
      </c>
      <c r="G47" s="10"/>
      <c r="H47" s="13">
        <f>(G47/I47)*100</f>
        <v>0</v>
      </c>
      <c r="I47" s="12">
        <f t="shared" si="6"/>
        <v>675</v>
      </c>
      <c r="J47" s="13">
        <f t="shared" si="9"/>
        <v>93.23204419889503</v>
      </c>
      <c r="K47" s="12">
        <f t="shared" si="10"/>
        <v>49</v>
      </c>
      <c r="L47" s="13">
        <f t="shared" si="11"/>
        <v>6.767955801104971</v>
      </c>
    </row>
    <row r="48" spans="1:12" ht="11.25" customHeight="1">
      <c r="A48" s="180" t="s">
        <v>125</v>
      </c>
      <c r="B48" s="12">
        <v>283</v>
      </c>
      <c r="C48" s="12">
        <v>112</v>
      </c>
      <c r="D48" s="13">
        <f t="shared" si="8"/>
        <v>45.34412955465587</v>
      </c>
      <c r="E48" s="12">
        <v>74</v>
      </c>
      <c r="F48" s="13">
        <f t="shared" si="2"/>
        <v>29.959514170040485</v>
      </c>
      <c r="G48" s="12">
        <v>61</v>
      </c>
      <c r="H48" s="13">
        <f>(G48/I48)*100</f>
        <v>24.696356275303643</v>
      </c>
      <c r="I48" s="12">
        <f t="shared" si="6"/>
        <v>247</v>
      </c>
      <c r="J48" s="13">
        <f t="shared" si="9"/>
        <v>87.27915194346289</v>
      </c>
      <c r="K48" s="12">
        <f t="shared" si="10"/>
        <v>36</v>
      </c>
      <c r="L48" s="13">
        <f t="shared" si="11"/>
        <v>12.7208480565371</v>
      </c>
    </row>
    <row r="49" spans="1:12" ht="11.25" customHeight="1">
      <c r="A49" s="180" t="s">
        <v>126</v>
      </c>
      <c r="B49" s="12">
        <v>421</v>
      </c>
      <c r="C49" s="12">
        <v>129</v>
      </c>
      <c r="D49" s="13">
        <f t="shared" si="8"/>
        <v>34.217506631299734</v>
      </c>
      <c r="E49" s="12">
        <v>188</v>
      </c>
      <c r="F49" s="13">
        <f t="shared" si="2"/>
        <v>49.86737400530504</v>
      </c>
      <c r="G49" s="12">
        <v>60</v>
      </c>
      <c r="H49" s="13">
        <f>(G49/I49)*100</f>
        <v>15.915119363395224</v>
      </c>
      <c r="I49" s="12">
        <f t="shared" si="6"/>
        <v>377</v>
      </c>
      <c r="J49" s="13">
        <f t="shared" si="9"/>
        <v>89.54869358669833</v>
      </c>
      <c r="K49" s="12">
        <f t="shared" si="10"/>
        <v>44</v>
      </c>
      <c r="L49" s="13">
        <f t="shared" si="11"/>
        <v>10.451306413301662</v>
      </c>
    </row>
    <row r="50" spans="1:12" ht="11.25" customHeight="1">
      <c r="A50" s="180" t="s">
        <v>127</v>
      </c>
      <c r="B50" s="12">
        <v>215</v>
      </c>
      <c r="C50" s="12">
        <v>98</v>
      </c>
      <c r="D50" s="13">
        <f t="shared" si="8"/>
        <v>50.51546391752577</v>
      </c>
      <c r="E50" s="12">
        <v>60</v>
      </c>
      <c r="F50" s="13">
        <f t="shared" si="2"/>
        <v>30.927835051546392</v>
      </c>
      <c r="G50" s="12">
        <v>36</v>
      </c>
      <c r="H50" s="13">
        <f>(G50/I50)*100</f>
        <v>18.556701030927837</v>
      </c>
      <c r="I50" s="12">
        <f t="shared" si="6"/>
        <v>194</v>
      </c>
      <c r="J50" s="13">
        <f t="shared" si="9"/>
        <v>90.23255813953487</v>
      </c>
      <c r="K50" s="12">
        <f t="shared" si="10"/>
        <v>21</v>
      </c>
      <c r="L50" s="13">
        <f t="shared" si="11"/>
        <v>9.767441860465116</v>
      </c>
    </row>
    <row r="51" spans="1:12" ht="11.25" customHeight="1">
      <c r="A51" s="180" t="s">
        <v>128</v>
      </c>
      <c r="B51" s="12">
        <v>261</v>
      </c>
      <c r="C51" s="12">
        <v>49</v>
      </c>
      <c r="D51" s="13">
        <f t="shared" si="8"/>
        <v>22.58064516129032</v>
      </c>
      <c r="E51" s="12">
        <v>168</v>
      </c>
      <c r="F51" s="13">
        <f t="shared" si="2"/>
        <v>77.41935483870968</v>
      </c>
      <c r="G51" s="10"/>
      <c r="H51" s="13"/>
      <c r="I51" s="12">
        <f t="shared" si="6"/>
        <v>217</v>
      </c>
      <c r="J51" s="13">
        <f t="shared" si="9"/>
        <v>83.14176245210729</v>
      </c>
      <c r="K51" s="12">
        <f t="shared" si="10"/>
        <v>44</v>
      </c>
      <c r="L51" s="13">
        <f t="shared" si="11"/>
        <v>16.85823754789272</v>
      </c>
    </row>
    <row r="52" spans="1:12" ht="11.25" customHeight="1">
      <c r="A52" s="180" t="s">
        <v>129</v>
      </c>
      <c r="B52" s="12">
        <v>264</v>
      </c>
      <c r="C52" s="12">
        <v>95</v>
      </c>
      <c r="D52" s="13">
        <f t="shared" si="8"/>
        <v>39.09465020576132</v>
      </c>
      <c r="E52" s="12">
        <v>148</v>
      </c>
      <c r="F52" s="13">
        <f t="shared" si="2"/>
        <v>60.90534979423868</v>
      </c>
      <c r="G52" s="10"/>
      <c r="H52" s="13">
        <f>(G52/I52)*100</f>
        <v>0</v>
      </c>
      <c r="I52" s="12">
        <f t="shared" si="6"/>
        <v>243</v>
      </c>
      <c r="J52" s="13">
        <f t="shared" si="9"/>
        <v>92.04545454545455</v>
      </c>
      <c r="K52" s="12">
        <f t="shared" si="10"/>
        <v>21</v>
      </c>
      <c r="L52" s="13">
        <f t="shared" si="11"/>
        <v>7.954545454545454</v>
      </c>
    </row>
    <row r="53" spans="1:12" ht="11.25" customHeight="1">
      <c r="A53" s="180" t="s">
        <v>130</v>
      </c>
      <c r="B53" s="12">
        <v>279</v>
      </c>
      <c r="C53" s="12">
        <v>61</v>
      </c>
      <c r="D53" s="13">
        <f t="shared" si="8"/>
        <v>25</v>
      </c>
      <c r="E53" s="12">
        <v>183</v>
      </c>
      <c r="F53" s="13">
        <f t="shared" si="2"/>
        <v>75</v>
      </c>
      <c r="G53" s="10"/>
      <c r="H53" s="13">
        <f>(G53/I53)*100</f>
        <v>0</v>
      </c>
      <c r="I53" s="12">
        <f t="shared" si="6"/>
        <v>244</v>
      </c>
      <c r="J53" s="13">
        <f t="shared" si="9"/>
        <v>87.45519713261649</v>
      </c>
      <c r="K53" s="12">
        <f t="shared" si="10"/>
        <v>35</v>
      </c>
      <c r="L53" s="13">
        <f t="shared" si="11"/>
        <v>12.544802867383511</v>
      </c>
    </row>
    <row r="54" spans="1:12" ht="11.25" customHeight="1">
      <c r="A54" s="180" t="s">
        <v>131</v>
      </c>
      <c r="B54" s="12">
        <v>135</v>
      </c>
      <c r="C54" s="12">
        <v>44</v>
      </c>
      <c r="D54" s="13">
        <f t="shared" si="8"/>
        <v>38.59649122807017</v>
      </c>
      <c r="E54" s="12">
        <v>70</v>
      </c>
      <c r="F54" s="13">
        <f t="shared" si="2"/>
        <v>61.40350877192983</v>
      </c>
      <c r="G54" s="10"/>
      <c r="H54" s="13">
        <f>(G54/I54)*100</f>
        <v>0</v>
      </c>
      <c r="I54" s="12">
        <f t="shared" si="6"/>
        <v>114</v>
      </c>
      <c r="J54" s="13">
        <f t="shared" si="9"/>
        <v>84.44444444444444</v>
      </c>
      <c r="K54" s="12">
        <f t="shared" si="10"/>
        <v>21</v>
      </c>
      <c r="L54" s="13">
        <f t="shared" si="11"/>
        <v>15.555555555555555</v>
      </c>
    </row>
    <row r="55" spans="1:12" ht="11.25" customHeight="1">
      <c r="A55" s="180" t="s">
        <v>132</v>
      </c>
      <c r="B55" s="12">
        <v>1522</v>
      </c>
      <c r="C55" s="12">
        <v>787</v>
      </c>
      <c r="D55" s="13">
        <f t="shared" si="8"/>
        <v>49.126092384519346</v>
      </c>
      <c r="E55" s="12">
        <v>687</v>
      </c>
      <c r="F55" s="13">
        <f t="shared" si="2"/>
        <v>42.88389513108614</v>
      </c>
      <c r="G55" s="12">
        <v>128</v>
      </c>
      <c r="H55" s="13">
        <f>(G55/I55)*100</f>
        <v>7.990012484394507</v>
      </c>
      <c r="I55" s="12">
        <f t="shared" si="6"/>
        <v>1602</v>
      </c>
      <c r="J55" s="13">
        <f t="shared" si="9"/>
        <v>105.2562417871222</v>
      </c>
      <c r="K55" s="12">
        <f t="shared" si="10"/>
        <v>-80</v>
      </c>
      <c r="L55" s="13">
        <f t="shared" si="11"/>
        <v>-5.256241787122208</v>
      </c>
    </row>
    <row r="56" spans="1:12" ht="11.25" customHeight="1">
      <c r="A56" s="180" t="s">
        <v>133</v>
      </c>
      <c r="B56" s="12">
        <v>684</v>
      </c>
      <c r="C56" s="12">
        <v>136</v>
      </c>
      <c r="D56" s="13">
        <f t="shared" si="8"/>
        <v>24.113475177304963</v>
      </c>
      <c r="E56" s="12">
        <v>283</v>
      </c>
      <c r="F56" s="13">
        <f t="shared" si="2"/>
        <v>50.177304964539005</v>
      </c>
      <c r="G56" s="12">
        <v>145</v>
      </c>
      <c r="H56" s="13">
        <f>(G56/I56)*100</f>
        <v>25.70921985815603</v>
      </c>
      <c r="I56" s="12">
        <f t="shared" si="6"/>
        <v>564</v>
      </c>
      <c r="J56" s="13">
        <f t="shared" si="9"/>
        <v>82.45614035087719</v>
      </c>
      <c r="K56" s="12">
        <f t="shared" si="10"/>
        <v>120</v>
      </c>
      <c r="L56" s="13">
        <f t="shared" si="11"/>
        <v>17.543859649122805</v>
      </c>
    </row>
    <row r="57" spans="1:12" ht="11.25" customHeight="1">
      <c r="A57" s="180" t="s">
        <v>358</v>
      </c>
      <c r="B57" s="12">
        <v>53</v>
      </c>
      <c r="C57" s="12">
        <v>34</v>
      </c>
      <c r="D57" s="13">
        <f t="shared" si="8"/>
        <v>87.17948717948718</v>
      </c>
      <c r="E57" s="12">
        <v>5</v>
      </c>
      <c r="F57" s="13">
        <f t="shared" si="2"/>
        <v>12.82051282051282</v>
      </c>
      <c r="G57" s="10"/>
      <c r="H57" s="10"/>
      <c r="I57" s="12">
        <f t="shared" si="6"/>
        <v>39</v>
      </c>
      <c r="J57" s="13">
        <f t="shared" si="9"/>
        <v>73.58490566037736</v>
      </c>
      <c r="K57" s="12">
        <f t="shared" si="10"/>
        <v>14</v>
      </c>
      <c r="L57" s="13">
        <f t="shared" si="11"/>
        <v>26.41509433962264</v>
      </c>
    </row>
    <row r="58" spans="1:12" ht="11.25" customHeight="1">
      <c r="A58" s="180" t="s">
        <v>135</v>
      </c>
      <c r="B58" s="12">
        <v>580</v>
      </c>
      <c r="C58" s="12">
        <v>261</v>
      </c>
      <c r="D58" s="13">
        <f t="shared" si="8"/>
        <v>47.714808043875685</v>
      </c>
      <c r="E58" s="12">
        <v>247</v>
      </c>
      <c r="F58" s="13">
        <f t="shared" si="2"/>
        <v>45.155393053016454</v>
      </c>
      <c r="G58" s="12">
        <v>39</v>
      </c>
      <c r="H58" s="13">
        <f>(G58/I58)*100</f>
        <v>7.129798903107861</v>
      </c>
      <c r="I58" s="12">
        <f t="shared" si="6"/>
        <v>547</v>
      </c>
      <c r="J58" s="13">
        <f t="shared" si="9"/>
        <v>94.3103448275862</v>
      </c>
      <c r="K58" s="12">
        <f t="shared" si="10"/>
        <v>33</v>
      </c>
      <c r="L58" s="13">
        <f t="shared" si="11"/>
        <v>5.689655172413794</v>
      </c>
    </row>
    <row r="59" spans="4:11" ht="12.75">
      <c r="D59" s="17"/>
      <c r="F59" s="17"/>
      <c r="H59" s="17"/>
      <c r="J59" s="17"/>
      <c r="K59" s="2" t="s">
        <v>826</v>
      </c>
    </row>
    <row r="60" spans="4:8" ht="12.75">
      <c r="D60" s="17"/>
      <c r="F60" s="17"/>
      <c r="H60" s="17"/>
    </row>
    <row r="61" spans="4:12" ht="12.75">
      <c r="D61" s="17"/>
      <c r="F61" s="17"/>
      <c r="H61" s="17"/>
      <c r="L61" s="1"/>
    </row>
    <row r="62" spans="4:8" ht="12.75">
      <c r="D62" s="17"/>
      <c r="F62" s="17"/>
      <c r="H62" s="17"/>
    </row>
    <row r="63" spans="4:8" ht="12.75">
      <c r="D63" s="17"/>
      <c r="F63" s="17"/>
      <c r="H63" s="17"/>
    </row>
    <row r="64" spans="4:8" ht="12.75">
      <c r="D64" s="17"/>
      <c r="F64" s="17"/>
      <c r="H64" s="17"/>
    </row>
    <row r="65" spans="4:8" ht="12.75">
      <c r="D65" s="17"/>
      <c r="F65" s="17"/>
      <c r="H65" s="17"/>
    </row>
    <row r="66" spans="4:8" ht="12.75">
      <c r="D66" s="17"/>
      <c r="F66" s="17"/>
      <c r="H66" s="17"/>
    </row>
    <row r="67" ht="12.75">
      <c r="H67" s="17"/>
    </row>
    <row r="68" ht="12.75">
      <c r="H68" s="17"/>
    </row>
    <row r="69" ht="12.75">
      <c r="H69" s="17"/>
    </row>
    <row r="70" ht="12.75">
      <c r="H70" s="17"/>
    </row>
    <row r="71" ht="12.75">
      <c r="H71" s="17"/>
    </row>
    <row r="72" ht="12.75">
      <c r="H72" s="17"/>
    </row>
    <row r="73" ht="12.75">
      <c r="H73" s="17"/>
    </row>
    <row r="74" ht="12.75">
      <c r="H74" s="17"/>
    </row>
    <row r="75" ht="12.75">
      <c r="H75" s="17"/>
    </row>
    <row r="76" ht="12.75">
      <c r="H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</sheetData>
  <sheetProtection password="CA55" sheet="1" objects="1" scenarios="1"/>
  <mergeCells count="6">
    <mergeCell ref="A6:A9"/>
    <mergeCell ref="C6:D7"/>
    <mergeCell ref="E6:H7"/>
    <mergeCell ref="K6:L6"/>
    <mergeCell ref="K7:L7"/>
    <mergeCell ref="K8:L8"/>
  </mergeCells>
  <printOptions/>
  <pageMargins left="0.75" right="0.75" top="0.47" bottom="1" header="0" footer="0"/>
  <pageSetup horizontalDpi="600" verticalDpi="600" orientation="portrait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9"/>
  <sheetViews>
    <sheetView showGridLines="0" workbookViewId="0" topLeftCell="A1">
      <selection activeCell="A30" sqref="A30"/>
    </sheetView>
  </sheetViews>
  <sheetFormatPr defaultColWidth="9.625" defaultRowHeight="12.75"/>
  <cols>
    <col min="1" max="1" width="37.625" style="2" customWidth="1"/>
    <col min="2" max="2" width="11.625" style="2" customWidth="1"/>
    <col min="3" max="3" width="13.50390625" style="2" customWidth="1"/>
    <col min="4" max="4" width="7.625" style="2" customWidth="1"/>
    <col min="5" max="6" width="9.625" style="2" customWidth="1"/>
    <col min="7" max="16384" width="9.625" style="2" customWidth="1"/>
  </cols>
  <sheetData>
    <row r="1" spans="1:10" s="4" customFormat="1" ht="12.75">
      <c r="A1" s="378" t="s">
        <v>0</v>
      </c>
      <c r="B1" s="378"/>
      <c r="C1" s="378"/>
      <c r="D1" s="378"/>
      <c r="E1" s="378"/>
      <c r="F1" s="378"/>
      <c r="I1" s="32" t="s">
        <v>64</v>
      </c>
      <c r="J1" s="32" t="s">
        <v>64</v>
      </c>
    </row>
    <row r="2" spans="1:6" s="4" customFormat="1" ht="12.75">
      <c r="A2" s="378" t="s">
        <v>392</v>
      </c>
      <c r="B2" s="378"/>
      <c r="C2" s="378"/>
      <c r="D2" s="378"/>
      <c r="E2" s="378"/>
      <c r="F2" s="378"/>
    </row>
    <row r="3" spans="1:6" s="4" customFormat="1" ht="12.75">
      <c r="A3" s="378" t="s">
        <v>393</v>
      </c>
      <c r="B3" s="378"/>
      <c r="C3" s="378"/>
      <c r="D3" s="378"/>
      <c r="E3" s="378"/>
      <c r="F3" s="378"/>
    </row>
    <row r="4" s="4" customFormat="1" ht="12.75">
      <c r="A4" s="3"/>
    </row>
    <row r="5" s="4" customFormat="1" ht="12.75">
      <c r="A5" s="3" t="s">
        <v>394</v>
      </c>
    </row>
    <row r="6" spans="1:6" s="4" customFormat="1" ht="12.75">
      <c r="A6" s="382" t="s">
        <v>861</v>
      </c>
      <c r="B6" s="138" t="s">
        <v>141</v>
      </c>
      <c r="C6" s="138" t="s">
        <v>339</v>
      </c>
      <c r="D6" s="370" t="s">
        <v>863</v>
      </c>
      <c r="E6" s="372"/>
      <c r="F6" s="371"/>
    </row>
    <row r="7" spans="1:6" s="4" customFormat="1" ht="12.75">
      <c r="A7" s="384"/>
      <c r="B7" s="140" t="s">
        <v>6</v>
      </c>
      <c r="C7" s="244" t="s">
        <v>862</v>
      </c>
      <c r="D7" s="124" t="s">
        <v>163</v>
      </c>
      <c r="E7" s="124" t="s">
        <v>362</v>
      </c>
      <c r="F7" s="124" t="s">
        <v>363</v>
      </c>
    </row>
    <row r="8" spans="1:6" s="4" customFormat="1" ht="18.75" customHeight="1">
      <c r="A8" s="179" t="s">
        <v>7</v>
      </c>
      <c r="B8" s="8">
        <f>SUM(B9+B19+B48)</f>
        <v>16901</v>
      </c>
      <c r="C8" s="8">
        <f>SUM(C9+C19+C48)</f>
        <v>6774</v>
      </c>
      <c r="D8" s="8">
        <f>SUM(D9+D19+D48)</f>
        <v>2826</v>
      </c>
      <c r="E8" s="8">
        <f>SUM(E9+E19+E48)</f>
        <v>1240</v>
      </c>
      <c r="F8" s="8">
        <f>SUM(F9+F19+F48)</f>
        <v>1586</v>
      </c>
    </row>
    <row r="9" spans="1:6" s="4" customFormat="1" ht="18.75" customHeight="1">
      <c r="A9" s="179" t="s">
        <v>9</v>
      </c>
      <c r="B9" s="8">
        <f>SUM(B10+B12+B15)</f>
        <v>38</v>
      </c>
      <c r="C9" s="8">
        <f>SUM(C10+C12+C15)</f>
        <v>33</v>
      </c>
      <c r="D9" s="8">
        <f>SUM(D10+D12+D15)</f>
        <v>15</v>
      </c>
      <c r="E9" s="8">
        <f>SUM(E10+E12+E15)</f>
        <v>13</v>
      </c>
      <c r="F9" s="8">
        <f>SUM(F10+F12+F15)</f>
        <v>2</v>
      </c>
    </row>
    <row r="10" spans="1:6" ht="11.25" customHeight="1">
      <c r="A10" s="180" t="s">
        <v>340</v>
      </c>
      <c r="B10" s="12">
        <f>SUM(B11)</f>
        <v>5</v>
      </c>
      <c r="C10" s="12">
        <f>SUM(C11)</f>
        <v>5</v>
      </c>
      <c r="D10" s="10"/>
      <c r="E10" s="10"/>
      <c r="F10" s="10"/>
    </row>
    <row r="11" spans="1:6" ht="11.25" customHeight="1">
      <c r="A11" s="180" t="s">
        <v>397</v>
      </c>
      <c r="B11" s="12">
        <v>5</v>
      </c>
      <c r="C11" s="12">
        <v>5</v>
      </c>
      <c r="D11" s="10"/>
      <c r="E11" s="10"/>
      <c r="F11" s="10"/>
    </row>
    <row r="12" spans="1:6" ht="11.25" customHeight="1">
      <c r="A12" s="180" t="s">
        <v>342</v>
      </c>
      <c r="B12" s="12">
        <f>SUM(B13:B14)</f>
        <v>13</v>
      </c>
      <c r="C12" s="12">
        <f>SUM(C13:C14)</f>
        <v>8</v>
      </c>
      <c r="D12" s="12">
        <f>SUM(D13:D14)</f>
        <v>3</v>
      </c>
      <c r="E12" s="12">
        <f>SUM(E13:E14)</f>
        <v>3</v>
      </c>
      <c r="F12" s="10"/>
    </row>
    <row r="13" spans="1:6" ht="11.25" customHeight="1">
      <c r="A13" s="180" t="s">
        <v>397</v>
      </c>
      <c r="B13" s="12">
        <v>2</v>
      </c>
      <c r="C13" s="12">
        <v>2</v>
      </c>
      <c r="D13" s="10"/>
      <c r="E13" s="10"/>
      <c r="F13" s="10"/>
    </row>
    <row r="14" spans="1:6" ht="11.25" customHeight="1">
      <c r="A14" s="180" t="s">
        <v>343</v>
      </c>
      <c r="B14" s="12">
        <v>11</v>
      </c>
      <c r="C14" s="12">
        <v>6</v>
      </c>
      <c r="D14" s="12">
        <f>(E14+F14)</f>
        <v>3</v>
      </c>
      <c r="E14" s="12">
        <v>3</v>
      </c>
      <c r="F14" s="10"/>
    </row>
    <row r="15" spans="1:6" ht="11.25" customHeight="1">
      <c r="A15" s="180" t="s">
        <v>344</v>
      </c>
      <c r="B15" s="12">
        <f>SUM(B16:B18)</f>
        <v>20</v>
      </c>
      <c r="C15" s="12">
        <f>SUM(C16:C18)</f>
        <v>20</v>
      </c>
      <c r="D15" s="12">
        <f>SUM(D16:D18)</f>
        <v>12</v>
      </c>
      <c r="E15" s="12">
        <f>SUM(E16:E18)</f>
        <v>10</v>
      </c>
      <c r="F15" s="12">
        <f>SUM(F16:F18)</f>
        <v>2</v>
      </c>
    </row>
    <row r="16" spans="1:6" ht="11.25" customHeight="1">
      <c r="A16" s="180" t="s">
        <v>345</v>
      </c>
      <c r="B16" s="12">
        <v>7</v>
      </c>
      <c r="C16" s="12">
        <v>7</v>
      </c>
      <c r="D16" s="10"/>
      <c r="E16" s="10"/>
      <c r="F16" s="10"/>
    </row>
    <row r="17" spans="1:6" ht="11.25" customHeight="1">
      <c r="A17" s="180" t="s">
        <v>346</v>
      </c>
      <c r="B17" s="12">
        <v>7</v>
      </c>
      <c r="C17" s="12">
        <v>7</v>
      </c>
      <c r="D17" s="12">
        <f>(E17+F17)</f>
        <v>6</v>
      </c>
      <c r="E17" s="12">
        <v>4</v>
      </c>
      <c r="F17" s="12">
        <v>2</v>
      </c>
    </row>
    <row r="18" spans="1:6" ht="11.25" customHeight="1">
      <c r="A18" s="180" t="s">
        <v>347</v>
      </c>
      <c r="B18" s="12">
        <v>6</v>
      </c>
      <c r="C18" s="12">
        <v>6</v>
      </c>
      <c r="D18" s="12">
        <f>(E18+F18)</f>
        <v>6</v>
      </c>
      <c r="E18" s="12">
        <v>6</v>
      </c>
      <c r="F18" s="10"/>
    </row>
    <row r="19" spans="1:6" s="4" customFormat="1" ht="18.75" customHeight="1">
      <c r="A19" s="179" t="s">
        <v>18</v>
      </c>
      <c r="B19" s="8">
        <f>SUM(B20+B21+B22+B29+B34+B35+B39+B40+B43+B44+B45+B46+B47)</f>
        <v>6330</v>
      </c>
      <c r="C19" s="8">
        <f>SUM(C20+C21+C22+C29+C34+C35+C39+C40+C43+C44+C45+C46+C47)</f>
        <v>1733</v>
      </c>
      <c r="D19" s="8">
        <f>SUM(D20+D21+D22+D29+D34+D35+D39+D40+D43+D44+D45+D46+D47)</f>
        <v>739</v>
      </c>
      <c r="E19" s="8">
        <f>SUM(E20+E21+E22+E29+E34+E35+E39+E40+E43+E44+E45+E46+E47)</f>
        <v>349</v>
      </c>
      <c r="F19" s="8">
        <f>SUM(F20+F21+F22+F29+F34+F35+F39+F40+F43+F44+F45+F46+F47)</f>
        <v>390</v>
      </c>
    </row>
    <row r="20" spans="1:6" ht="11.25" customHeight="1">
      <c r="A20" s="180" t="s">
        <v>398</v>
      </c>
      <c r="B20" s="12">
        <v>73</v>
      </c>
      <c r="C20" s="12">
        <v>26</v>
      </c>
      <c r="D20" s="12">
        <f>(E20+F20)</f>
        <v>19</v>
      </c>
      <c r="E20" s="12">
        <v>18</v>
      </c>
      <c r="F20" s="12">
        <v>1</v>
      </c>
    </row>
    <row r="21" spans="1:6" ht="11.25" customHeight="1">
      <c r="A21" s="180" t="s">
        <v>173</v>
      </c>
      <c r="B21" s="12">
        <v>81</v>
      </c>
      <c r="C21" s="12">
        <v>34</v>
      </c>
      <c r="D21" s="12">
        <f>(E21+F21)</f>
        <v>0</v>
      </c>
      <c r="E21" s="10"/>
      <c r="F21" s="10"/>
    </row>
    <row r="22" spans="1:6" ht="11.25" customHeight="1">
      <c r="A22" s="180" t="s">
        <v>174</v>
      </c>
      <c r="B22" s="12">
        <f>SUM(B23:B28)</f>
        <v>378</v>
      </c>
      <c r="C22" s="12">
        <f>SUM(C23:C28)</f>
        <v>188</v>
      </c>
      <c r="D22" s="12">
        <f>SUM(D23:D28)</f>
        <v>22</v>
      </c>
      <c r="E22" s="12">
        <f>SUM(E23:E28)</f>
        <v>16</v>
      </c>
      <c r="F22" s="12">
        <f>SUM(F23:F28)</f>
        <v>6</v>
      </c>
    </row>
    <row r="23" spans="1:6" ht="11.25" customHeight="1">
      <c r="A23" s="180" t="s">
        <v>210</v>
      </c>
      <c r="B23" s="12">
        <v>188</v>
      </c>
      <c r="C23" s="12">
        <v>188</v>
      </c>
      <c r="D23" s="12">
        <f>(E23+F23)</f>
        <v>0</v>
      </c>
      <c r="E23" s="10"/>
      <c r="F23" s="10"/>
    </row>
    <row r="24" spans="1:6" ht="11.25" customHeight="1">
      <c r="A24" s="180" t="s">
        <v>348</v>
      </c>
      <c r="B24" s="12">
        <v>10</v>
      </c>
      <c r="C24" s="10"/>
      <c r="D24" s="10"/>
      <c r="E24" s="10"/>
      <c r="F24" s="10"/>
    </row>
    <row r="25" spans="1:6" ht="11.25" customHeight="1">
      <c r="A25" s="180" t="s">
        <v>349</v>
      </c>
      <c r="B25" s="12">
        <v>39</v>
      </c>
      <c r="C25" s="10"/>
      <c r="D25" s="10"/>
      <c r="E25" s="10"/>
      <c r="F25" s="10"/>
    </row>
    <row r="26" spans="1:6" ht="11.25" customHeight="1">
      <c r="A26" s="180" t="s">
        <v>350</v>
      </c>
      <c r="B26" s="12">
        <v>51</v>
      </c>
      <c r="C26" s="10"/>
      <c r="D26" s="12">
        <f>(E26+F26)</f>
        <v>22</v>
      </c>
      <c r="E26" s="12">
        <v>16</v>
      </c>
      <c r="F26" s="12">
        <v>6</v>
      </c>
    </row>
    <row r="27" spans="1:6" ht="11.25" customHeight="1">
      <c r="A27" s="180" t="s">
        <v>351</v>
      </c>
      <c r="B27" s="12">
        <v>77</v>
      </c>
      <c r="C27" s="10"/>
      <c r="D27" s="10"/>
      <c r="E27" s="10"/>
      <c r="F27" s="10"/>
    </row>
    <row r="28" spans="1:6" ht="11.25" customHeight="1">
      <c r="A28" s="180" t="s">
        <v>352</v>
      </c>
      <c r="B28" s="12">
        <v>13</v>
      </c>
      <c r="C28" s="10"/>
      <c r="D28" s="10"/>
      <c r="E28" s="10"/>
      <c r="F28" s="10"/>
    </row>
    <row r="29" spans="1:6" ht="11.25" customHeight="1">
      <c r="A29" s="180" t="s">
        <v>181</v>
      </c>
      <c r="B29" s="12">
        <f>SUM(B30:B33)</f>
        <v>2383</v>
      </c>
      <c r="C29" s="12">
        <f>SUM(C30:C33)</f>
        <v>525</v>
      </c>
      <c r="D29" s="12">
        <f>SUM(D30:D33)</f>
        <v>246</v>
      </c>
      <c r="E29" s="12">
        <f>SUM(E30:E33)</f>
        <v>106</v>
      </c>
      <c r="F29" s="12">
        <f>SUM(F30:F33)</f>
        <v>140</v>
      </c>
    </row>
    <row r="30" spans="1:6" ht="11.25" customHeight="1">
      <c r="A30" s="180" t="s">
        <v>210</v>
      </c>
      <c r="B30" s="12">
        <v>525</v>
      </c>
      <c r="C30" s="12">
        <v>525</v>
      </c>
      <c r="D30" s="10"/>
      <c r="E30" s="10"/>
      <c r="F30" s="10"/>
    </row>
    <row r="31" spans="1:6" ht="11.25" customHeight="1">
      <c r="A31" s="180" t="s">
        <v>211</v>
      </c>
      <c r="B31" s="12">
        <v>344</v>
      </c>
      <c r="C31" s="10"/>
      <c r="D31" s="12">
        <f>SUM(E31+F31)</f>
        <v>246</v>
      </c>
      <c r="E31" s="12">
        <v>106</v>
      </c>
      <c r="F31" s="12">
        <v>140</v>
      </c>
    </row>
    <row r="32" spans="1:6" ht="11.25" customHeight="1">
      <c r="A32" s="180" t="s">
        <v>399</v>
      </c>
      <c r="B32" s="12">
        <v>268</v>
      </c>
      <c r="C32" s="10"/>
      <c r="D32" s="10"/>
      <c r="E32" s="10"/>
      <c r="F32" s="10"/>
    </row>
    <row r="33" spans="1:6" ht="11.25" customHeight="1">
      <c r="A33" s="180" t="s">
        <v>400</v>
      </c>
      <c r="B33" s="12">
        <v>1246</v>
      </c>
      <c r="C33" s="10"/>
      <c r="D33" s="10"/>
      <c r="E33" s="10"/>
      <c r="F33" s="10"/>
    </row>
    <row r="34" spans="1:6" ht="11.25" customHeight="1">
      <c r="A34" s="180" t="s">
        <v>185</v>
      </c>
      <c r="B34" s="12">
        <v>950</v>
      </c>
      <c r="C34" s="12">
        <v>262</v>
      </c>
      <c r="D34" s="12">
        <f>SUM(E34+F34)</f>
        <v>158</v>
      </c>
      <c r="E34" s="12">
        <v>95</v>
      </c>
      <c r="F34" s="12">
        <v>63</v>
      </c>
    </row>
    <row r="35" spans="1:6" ht="11.25" customHeight="1">
      <c r="A35" s="180" t="s">
        <v>186</v>
      </c>
      <c r="B35" s="12">
        <f>SUM(B36:B38)</f>
        <v>440</v>
      </c>
      <c r="C35" s="12">
        <f>SUM(C36:C38)</f>
        <v>154</v>
      </c>
      <c r="D35" s="12">
        <f>SUM(D36:D38)</f>
        <v>13</v>
      </c>
      <c r="E35" s="12">
        <f>SUM(E36:E38)</f>
        <v>8</v>
      </c>
      <c r="F35" s="12">
        <f>SUM(F36:F38)</f>
        <v>5</v>
      </c>
    </row>
    <row r="36" spans="1:6" ht="11.25" customHeight="1">
      <c r="A36" s="180" t="s">
        <v>210</v>
      </c>
      <c r="B36" s="12">
        <v>154</v>
      </c>
      <c r="C36" s="12">
        <v>154</v>
      </c>
      <c r="D36" s="10"/>
      <c r="E36" s="10"/>
      <c r="F36" s="10"/>
    </row>
    <row r="37" spans="1:6" ht="11.25" customHeight="1">
      <c r="A37" s="180" t="s">
        <v>401</v>
      </c>
      <c r="B37" s="12">
        <v>61</v>
      </c>
      <c r="C37" s="10"/>
      <c r="D37" s="12">
        <f>SUM(E37+F37)</f>
        <v>13</v>
      </c>
      <c r="E37" s="12">
        <v>8</v>
      </c>
      <c r="F37" s="12">
        <v>5</v>
      </c>
    </row>
    <row r="38" spans="1:6" ht="11.25" customHeight="1">
      <c r="A38" s="180" t="s">
        <v>354</v>
      </c>
      <c r="B38" s="12">
        <v>225</v>
      </c>
      <c r="C38" s="10"/>
      <c r="D38" s="10"/>
      <c r="E38" s="10"/>
      <c r="F38" s="10"/>
    </row>
    <row r="39" spans="1:6" ht="11.25" customHeight="1">
      <c r="A39" s="180" t="s">
        <v>135</v>
      </c>
      <c r="B39" s="12">
        <v>164</v>
      </c>
      <c r="C39" s="12">
        <v>55</v>
      </c>
      <c r="D39" s="12">
        <f>SUM(E39+F39)</f>
        <v>40</v>
      </c>
      <c r="E39" s="12">
        <v>6</v>
      </c>
      <c r="F39" s="12">
        <v>34</v>
      </c>
    </row>
    <row r="40" spans="1:6" ht="11.25" customHeight="1">
      <c r="A40" s="180" t="s">
        <v>189</v>
      </c>
      <c r="B40" s="12">
        <f>SUM(B41:B42)</f>
        <v>65</v>
      </c>
      <c r="C40" s="12">
        <f>SUM(C41:C42)</f>
        <v>32</v>
      </c>
      <c r="D40" s="12">
        <f>SUM(E40+F40)</f>
        <v>10</v>
      </c>
      <c r="E40" s="12">
        <f>SUM(E41:E42)</f>
        <v>10</v>
      </c>
      <c r="F40" s="12">
        <f>SUM(F41:F42)</f>
        <v>0</v>
      </c>
    </row>
    <row r="41" spans="1:6" ht="11.25" customHeight="1">
      <c r="A41" s="180" t="s">
        <v>210</v>
      </c>
      <c r="B41" s="12">
        <v>51</v>
      </c>
      <c r="C41" s="12">
        <v>32</v>
      </c>
      <c r="D41" s="10"/>
      <c r="E41" s="10"/>
      <c r="F41" s="10"/>
    </row>
    <row r="42" spans="1:6" ht="11.25" customHeight="1">
      <c r="A42" s="180" t="s">
        <v>355</v>
      </c>
      <c r="B42" s="12">
        <v>14</v>
      </c>
      <c r="C42" s="10"/>
      <c r="D42" s="12">
        <f>SUM(E42+F42)</f>
        <v>10</v>
      </c>
      <c r="E42" s="12">
        <v>10</v>
      </c>
      <c r="F42" s="10"/>
    </row>
    <row r="43" spans="1:6" ht="11.25" customHeight="1">
      <c r="A43" s="180" t="s">
        <v>191</v>
      </c>
      <c r="B43" s="12">
        <v>51</v>
      </c>
      <c r="C43" s="12">
        <v>36</v>
      </c>
      <c r="D43" s="10"/>
      <c r="E43" s="10"/>
      <c r="F43" s="10"/>
    </row>
    <row r="44" spans="1:6" ht="11.25" customHeight="1">
      <c r="A44" s="180" t="s">
        <v>192</v>
      </c>
      <c r="B44" s="12">
        <v>614</v>
      </c>
      <c r="C44" s="12">
        <v>183</v>
      </c>
      <c r="D44" s="12">
        <f>SUM(E44+F44)</f>
        <v>84</v>
      </c>
      <c r="E44" s="12">
        <v>35</v>
      </c>
      <c r="F44" s="12">
        <v>49</v>
      </c>
    </row>
    <row r="45" spans="1:6" ht="11.25" customHeight="1">
      <c r="A45" s="180" t="s">
        <v>193</v>
      </c>
      <c r="B45" s="12">
        <v>189</v>
      </c>
      <c r="C45" s="12">
        <v>37</v>
      </c>
      <c r="D45" s="12">
        <f>SUM(E45+F45)</f>
        <v>22</v>
      </c>
      <c r="E45" s="12">
        <v>20</v>
      </c>
      <c r="F45" s="12">
        <v>2</v>
      </c>
    </row>
    <row r="46" spans="1:6" ht="11.25" customHeight="1">
      <c r="A46" s="180" t="s">
        <v>194</v>
      </c>
      <c r="B46" s="12">
        <v>354</v>
      </c>
      <c r="C46" s="12">
        <v>74</v>
      </c>
      <c r="D46" s="12">
        <f>SUM(E46+F46)</f>
        <v>47</v>
      </c>
      <c r="E46" s="12">
        <v>19</v>
      </c>
      <c r="F46" s="12">
        <v>28</v>
      </c>
    </row>
    <row r="47" spans="1:6" ht="11.25" customHeight="1">
      <c r="A47" s="180" t="s">
        <v>195</v>
      </c>
      <c r="B47" s="12">
        <v>588</v>
      </c>
      <c r="C47" s="12">
        <v>127</v>
      </c>
      <c r="D47" s="12">
        <f>SUM(E47+F47)</f>
        <v>78</v>
      </c>
      <c r="E47" s="12">
        <v>16</v>
      </c>
      <c r="F47" s="12">
        <v>62</v>
      </c>
    </row>
    <row r="48" spans="1:6" s="4" customFormat="1" ht="18.75" customHeight="1">
      <c r="A48" s="179" t="s">
        <v>44</v>
      </c>
      <c r="B48" s="8">
        <f>SUM(B49:B65)</f>
        <v>10533</v>
      </c>
      <c r="C48" s="8">
        <f>SUM(C49:C65)</f>
        <v>5008</v>
      </c>
      <c r="D48" s="8">
        <f>SUM(D49:D65)</f>
        <v>2072</v>
      </c>
      <c r="E48" s="8">
        <f>SUM(E49:E65)</f>
        <v>878</v>
      </c>
      <c r="F48" s="8">
        <f>SUM(F49:F65)</f>
        <v>1194</v>
      </c>
    </row>
    <row r="49" spans="1:6" ht="11.25" customHeight="1">
      <c r="A49" s="180" t="s">
        <v>120</v>
      </c>
      <c r="B49" s="12">
        <v>2958</v>
      </c>
      <c r="C49" s="12">
        <v>1603</v>
      </c>
      <c r="D49" s="12">
        <f aca="true" t="shared" si="0" ref="D49:D65">SUM(E49+F49)</f>
        <v>394</v>
      </c>
      <c r="E49" s="12">
        <v>190</v>
      </c>
      <c r="F49" s="12">
        <v>204</v>
      </c>
    </row>
    <row r="50" spans="1:6" ht="11.25" customHeight="1">
      <c r="A50" s="180" t="s">
        <v>121</v>
      </c>
      <c r="B50" s="12">
        <v>634</v>
      </c>
      <c r="C50" s="12">
        <v>289</v>
      </c>
      <c r="D50" s="12">
        <f t="shared" si="0"/>
        <v>97</v>
      </c>
      <c r="E50" s="12">
        <v>35</v>
      </c>
      <c r="F50" s="12">
        <v>62</v>
      </c>
    </row>
    <row r="51" spans="1:6" ht="11.25" customHeight="1">
      <c r="A51" s="180" t="s">
        <v>122</v>
      </c>
      <c r="B51" s="12">
        <v>651</v>
      </c>
      <c r="C51" s="12">
        <v>296</v>
      </c>
      <c r="D51" s="12">
        <f t="shared" si="0"/>
        <v>132</v>
      </c>
      <c r="E51" s="12">
        <v>70</v>
      </c>
      <c r="F51" s="12">
        <v>62</v>
      </c>
    </row>
    <row r="52" spans="1:6" ht="11.25" customHeight="1">
      <c r="A52" s="180" t="s">
        <v>123</v>
      </c>
      <c r="B52" s="12">
        <v>503</v>
      </c>
      <c r="C52" s="12">
        <v>273</v>
      </c>
      <c r="D52" s="12">
        <f t="shared" si="0"/>
        <v>100</v>
      </c>
      <c r="E52" s="12">
        <v>59</v>
      </c>
      <c r="F52" s="12">
        <v>41</v>
      </c>
    </row>
    <row r="53" spans="1:6" ht="11.25" customHeight="1">
      <c r="A53" s="180" t="s">
        <v>124</v>
      </c>
      <c r="B53" s="12">
        <v>854</v>
      </c>
      <c r="C53" s="12">
        <v>388</v>
      </c>
      <c r="D53" s="12">
        <f t="shared" si="0"/>
        <v>181</v>
      </c>
      <c r="E53" s="12">
        <v>73</v>
      </c>
      <c r="F53" s="12">
        <v>108</v>
      </c>
    </row>
    <row r="54" spans="1:6" ht="11.25" customHeight="1">
      <c r="A54" s="180" t="s">
        <v>357</v>
      </c>
      <c r="B54" s="12">
        <v>250</v>
      </c>
      <c r="C54" s="12">
        <v>103</v>
      </c>
      <c r="D54" s="12">
        <f t="shared" si="0"/>
        <v>94</v>
      </c>
      <c r="E54" s="12">
        <v>51</v>
      </c>
      <c r="F54" s="12">
        <v>43</v>
      </c>
    </row>
    <row r="55" spans="1:6" ht="11.25" customHeight="1">
      <c r="A55" s="180" t="s">
        <v>126</v>
      </c>
      <c r="B55" s="12">
        <v>437</v>
      </c>
      <c r="C55" s="12">
        <v>189</v>
      </c>
      <c r="D55" s="12">
        <f t="shared" si="0"/>
        <v>98</v>
      </c>
      <c r="E55" s="12">
        <v>38</v>
      </c>
      <c r="F55" s="12">
        <v>60</v>
      </c>
    </row>
    <row r="56" spans="1:6" ht="11.25" customHeight="1">
      <c r="A56" s="180" t="s">
        <v>127</v>
      </c>
      <c r="B56" s="12">
        <v>255</v>
      </c>
      <c r="C56" s="12">
        <v>117</v>
      </c>
      <c r="D56" s="12">
        <f t="shared" si="0"/>
        <v>33</v>
      </c>
      <c r="E56" s="12">
        <v>16</v>
      </c>
      <c r="F56" s="12">
        <v>17</v>
      </c>
    </row>
    <row r="57" spans="1:6" ht="11.25" customHeight="1">
      <c r="A57" s="180" t="s">
        <v>128</v>
      </c>
      <c r="B57" s="12">
        <v>262</v>
      </c>
      <c r="C57" s="12">
        <v>107</v>
      </c>
      <c r="D57" s="12">
        <f t="shared" si="0"/>
        <v>50</v>
      </c>
      <c r="E57" s="12">
        <v>28</v>
      </c>
      <c r="F57" s="12">
        <v>22</v>
      </c>
    </row>
    <row r="58" spans="1:6" ht="11.25" customHeight="1">
      <c r="A58" s="180" t="s">
        <v>129</v>
      </c>
      <c r="B58" s="12">
        <v>271</v>
      </c>
      <c r="C58" s="12">
        <v>107</v>
      </c>
      <c r="D58" s="12">
        <f t="shared" si="0"/>
        <v>60</v>
      </c>
      <c r="E58" s="12">
        <v>32</v>
      </c>
      <c r="F58" s="12">
        <v>28</v>
      </c>
    </row>
    <row r="59" spans="1:6" ht="11.25" customHeight="1">
      <c r="A59" s="180" t="s">
        <v>130</v>
      </c>
      <c r="B59" s="12">
        <v>340</v>
      </c>
      <c r="C59" s="12">
        <v>161</v>
      </c>
      <c r="D59" s="12">
        <f t="shared" si="0"/>
        <v>37</v>
      </c>
      <c r="E59" s="12">
        <v>17</v>
      </c>
      <c r="F59" s="12">
        <v>20</v>
      </c>
    </row>
    <row r="60" spans="1:6" ht="11.25" customHeight="1">
      <c r="A60" s="180" t="s">
        <v>131</v>
      </c>
      <c r="B60" s="12">
        <v>130</v>
      </c>
      <c r="C60" s="12">
        <v>55</v>
      </c>
      <c r="D60" s="12">
        <f t="shared" si="0"/>
        <v>26</v>
      </c>
      <c r="E60" s="12">
        <v>10</v>
      </c>
      <c r="F60" s="12">
        <v>16</v>
      </c>
    </row>
    <row r="61" spans="1:6" ht="11.25" customHeight="1">
      <c r="A61" s="180" t="s">
        <v>132</v>
      </c>
      <c r="B61" s="12">
        <v>1508</v>
      </c>
      <c r="C61" s="12">
        <v>624</v>
      </c>
      <c r="D61" s="12">
        <f t="shared" si="0"/>
        <v>445</v>
      </c>
      <c r="E61" s="12">
        <v>195</v>
      </c>
      <c r="F61" s="12">
        <v>250</v>
      </c>
    </row>
    <row r="62" spans="1:6" ht="11.25" customHeight="1">
      <c r="A62" s="180" t="s">
        <v>402</v>
      </c>
      <c r="B62" s="12">
        <v>717</v>
      </c>
      <c r="C62" s="12">
        <v>379</v>
      </c>
      <c r="D62" s="12">
        <f t="shared" si="0"/>
        <v>159</v>
      </c>
      <c r="E62" s="12">
        <v>38</v>
      </c>
      <c r="F62" s="12">
        <v>121</v>
      </c>
    </row>
    <row r="63" spans="1:6" ht="11.25" customHeight="1">
      <c r="A63" s="180" t="s">
        <v>134</v>
      </c>
      <c r="B63" s="12">
        <v>59</v>
      </c>
      <c r="C63" s="12">
        <v>36</v>
      </c>
      <c r="D63" s="12">
        <f t="shared" si="0"/>
        <v>14</v>
      </c>
      <c r="E63" s="12">
        <v>6</v>
      </c>
      <c r="F63" s="12">
        <v>8</v>
      </c>
    </row>
    <row r="64" spans="1:6" ht="11.25" customHeight="1">
      <c r="A64" s="180" t="s">
        <v>135</v>
      </c>
      <c r="B64" s="12">
        <v>616</v>
      </c>
      <c r="C64" s="12">
        <v>226</v>
      </c>
      <c r="D64" s="12">
        <f t="shared" si="0"/>
        <v>140</v>
      </c>
      <c r="E64" s="12">
        <v>12</v>
      </c>
      <c r="F64" s="12">
        <v>128</v>
      </c>
    </row>
    <row r="65" spans="1:6" ht="11.25" customHeight="1">
      <c r="A65" s="180" t="s">
        <v>136</v>
      </c>
      <c r="B65" s="12">
        <v>88</v>
      </c>
      <c r="C65" s="12">
        <v>55</v>
      </c>
      <c r="D65" s="12">
        <f t="shared" si="0"/>
        <v>12</v>
      </c>
      <c r="E65" s="12">
        <v>8</v>
      </c>
      <c r="F65" s="12">
        <v>4</v>
      </c>
    </row>
    <row r="66" spans="1:6" ht="9.75" customHeight="1">
      <c r="A66" s="243" t="s">
        <v>403</v>
      </c>
      <c r="F66" s="1" t="s">
        <v>829</v>
      </c>
    </row>
    <row r="67" ht="9.75" customHeight="1">
      <c r="A67" s="243" t="s">
        <v>404</v>
      </c>
    </row>
    <row r="68" ht="9.75" customHeight="1">
      <c r="A68" s="243" t="s">
        <v>137</v>
      </c>
    </row>
    <row r="69" ht="12.75">
      <c r="V69" s="1"/>
    </row>
  </sheetData>
  <sheetProtection password="CA55" sheet="1" objects="1" scenarios="1"/>
  <mergeCells count="5">
    <mergeCell ref="A6:A7"/>
    <mergeCell ref="D6:F6"/>
    <mergeCell ref="A1:F1"/>
    <mergeCell ref="A2:F2"/>
    <mergeCell ref="A3:F3"/>
  </mergeCells>
  <printOptions horizontalCentered="1"/>
  <pageMargins left="0.75" right="0.75" top="1" bottom="1" header="0" footer="0"/>
  <pageSetup horizontalDpi="600" verticalDpi="600" orientation="portrait" scale="90" r:id="rId1"/>
  <colBreaks count="1" manualBreakCount="1"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5"/>
  <sheetViews>
    <sheetView showGridLines="0" workbookViewId="0" topLeftCell="A1">
      <selection activeCell="B23" sqref="B23"/>
    </sheetView>
  </sheetViews>
  <sheetFormatPr defaultColWidth="9.625" defaultRowHeight="12.75"/>
  <cols>
    <col min="1" max="1" width="37.625" style="2" customWidth="1"/>
    <col min="2" max="2" width="9.625" style="2" customWidth="1"/>
    <col min="3" max="3" width="7.625" style="2" customWidth="1"/>
    <col min="4" max="5" width="9.625" style="2" customWidth="1"/>
    <col min="6" max="6" width="7.625" style="2" customWidth="1"/>
    <col min="7" max="7" width="9.625" style="2" customWidth="1"/>
    <col min="8" max="8" width="9.50390625" style="2" customWidth="1"/>
    <col min="9" max="9" width="7.625" style="2" customWidth="1"/>
    <col min="10" max="11" width="9.625" style="2" customWidth="1"/>
    <col min="12" max="12" width="5.625" style="2" customWidth="1"/>
    <col min="13" max="13" width="1.625" style="2" customWidth="1"/>
    <col min="14" max="16384" width="9.625" style="2" customWidth="1"/>
  </cols>
  <sheetData>
    <row r="1" spans="1:11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4" customFormat="1" ht="12.75">
      <c r="A2" s="378" t="s">
        <v>405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s="4" customFormat="1" ht="12.75">
      <c r="A3" s="378" t="s">
        <v>406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="4" customFormat="1" ht="12.75">
      <c r="A4" s="3"/>
    </row>
    <row r="5" s="4" customFormat="1" ht="12.75">
      <c r="A5" s="4" t="s">
        <v>407</v>
      </c>
    </row>
    <row r="6" spans="1:11" s="4" customFormat="1" ht="12.75">
      <c r="A6" s="375" t="s">
        <v>865</v>
      </c>
      <c r="B6" s="382" t="s">
        <v>408</v>
      </c>
      <c r="C6" s="370" t="s">
        <v>864</v>
      </c>
      <c r="D6" s="372"/>
      <c r="E6" s="372"/>
      <c r="F6" s="372"/>
      <c r="G6" s="372"/>
      <c r="H6" s="372"/>
      <c r="I6" s="372"/>
      <c r="J6" s="372"/>
      <c r="K6" s="371"/>
    </row>
    <row r="7" spans="1:11" s="4" customFormat="1" ht="12.75">
      <c r="A7" s="376"/>
      <c r="B7" s="383"/>
      <c r="C7" s="471" t="s">
        <v>866</v>
      </c>
      <c r="D7" s="472"/>
      <c r="E7" s="473"/>
      <c r="F7" s="471" t="s">
        <v>867</v>
      </c>
      <c r="G7" s="472"/>
      <c r="H7" s="473"/>
      <c r="I7" s="471" t="s">
        <v>868</v>
      </c>
      <c r="J7" s="472"/>
      <c r="K7" s="473"/>
    </row>
    <row r="8" spans="1:11" s="4" customFormat="1" ht="12.75">
      <c r="A8" s="366"/>
      <c r="B8" s="384"/>
      <c r="C8" s="124" t="s">
        <v>163</v>
      </c>
      <c r="D8" s="124" t="s">
        <v>733</v>
      </c>
      <c r="E8" s="124" t="s">
        <v>734</v>
      </c>
      <c r="F8" s="124" t="s">
        <v>163</v>
      </c>
      <c r="G8" s="124" t="s">
        <v>733</v>
      </c>
      <c r="H8" s="124" t="s">
        <v>734</v>
      </c>
      <c r="I8" s="124" t="s">
        <v>163</v>
      </c>
      <c r="J8" s="124" t="s">
        <v>733</v>
      </c>
      <c r="K8" s="124" t="s">
        <v>734</v>
      </c>
    </row>
    <row r="9" spans="1:11" s="4" customFormat="1" ht="21" customHeight="1">
      <c r="A9" s="7" t="s">
        <v>44</v>
      </c>
      <c r="B9" s="8">
        <f>SUM(B10:B24)</f>
        <v>1920</v>
      </c>
      <c r="C9" s="8">
        <f aca="true" t="shared" si="0" ref="C9:K9">SUM(C10:C23)</f>
        <v>1165</v>
      </c>
      <c r="D9" s="8">
        <f t="shared" si="0"/>
        <v>436</v>
      </c>
      <c r="E9" s="8">
        <f t="shared" si="0"/>
        <v>729</v>
      </c>
      <c r="F9" s="8">
        <f t="shared" si="0"/>
        <v>465</v>
      </c>
      <c r="G9" s="8">
        <f t="shared" si="0"/>
        <v>203</v>
      </c>
      <c r="H9" s="8">
        <f t="shared" si="0"/>
        <v>262</v>
      </c>
      <c r="I9" s="8">
        <f t="shared" si="0"/>
        <v>276</v>
      </c>
      <c r="J9" s="8">
        <f t="shared" si="0"/>
        <v>223</v>
      </c>
      <c r="K9" s="8">
        <f t="shared" si="0"/>
        <v>53</v>
      </c>
    </row>
    <row r="10" spans="1:11" ht="12.75">
      <c r="A10" s="11" t="s">
        <v>120</v>
      </c>
      <c r="B10" s="12">
        <f aca="true" t="shared" si="1" ref="B10:B24">SUM(C10+F10+I10)</f>
        <v>394</v>
      </c>
      <c r="C10" s="12">
        <f aca="true" t="shared" si="2" ref="C10:C24">SUM(D10:E10)</f>
        <v>229</v>
      </c>
      <c r="D10" s="12">
        <v>95</v>
      </c>
      <c r="E10" s="12">
        <v>134</v>
      </c>
      <c r="F10" s="12">
        <f aca="true" t="shared" si="3" ref="F10:F24">SUM(G10:H10)</f>
        <v>118</v>
      </c>
      <c r="G10" s="12">
        <v>56</v>
      </c>
      <c r="H10" s="12">
        <v>62</v>
      </c>
      <c r="I10" s="12">
        <f aca="true" t="shared" si="4" ref="I10:I23">SUM(J10:K10)</f>
        <v>47</v>
      </c>
      <c r="J10" s="12">
        <v>39</v>
      </c>
      <c r="K10" s="12">
        <v>8</v>
      </c>
    </row>
    <row r="11" spans="1:11" ht="12.75">
      <c r="A11" s="11" t="s">
        <v>121</v>
      </c>
      <c r="B11" s="12">
        <f t="shared" si="1"/>
        <v>97</v>
      </c>
      <c r="C11" s="12">
        <f t="shared" si="2"/>
        <v>53</v>
      </c>
      <c r="D11" s="12">
        <v>13</v>
      </c>
      <c r="E11" s="12">
        <v>40</v>
      </c>
      <c r="F11" s="12">
        <f t="shared" si="3"/>
        <v>24</v>
      </c>
      <c r="G11" s="12">
        <v>12</v>
      </c>
      <c r="H11" s="12">
        <v>12</v>
      </c>
      <c r="I11" s="12">
        <f t="shared" si="4"/>
        <v>20</v>
      </c>
      <c r="J11" s="12">
        <v>20</v>
      </c>
      <c r="K11" s="10"/>
    </row>
    <row r="12" spans="1:11" ht="12.75">
      <c r="A12" s="11" t="s">
        <v>122</v>
      </c>
      <c r="B12" s="12">
        <f t="shared" si="1"/>
        <v>132</v>
      </c>
      <c r="C12" s="12">
        <f t="shared" si="2"/>
        <v>98</v>
      </c>
      <c r="D12" s="12">
        <v>49</v>
      </c>
      <c r="E12" s="12">
        <v>49</v>
      </c>
      <c r="F12" s="12">
        <f t="shared" si="3"/>
        <v>24</v>
      </c>
      <c r="G12" s="12">
        <v>13</v>
      </c>
      <c r="H12" s="12">
        <v>11</v>
      </c>
      <c r="I12" s="12">
        <f t="shared" si="4"/>
        <v>10</v>
      </c>
      <c r="J12" s="12">
        <v>8</v>
      </c>
      <c r="K12" s="12">
        <v>2</v>
      </c>
    </row>
    <row r="13" spans="1:11" ht="12.75">
      <c r="A13" s="11" t="s">
        <v>123</v>
      </c>
      <c r="B13" s="12">
        <f t="shared" si="1"/>
        <v>100</v>
      </c>
      <c r="C13" s="12">
        <f t="shared" si="2"/>
        <v>78</v>
      </c>
      <c r="D13" s="12">
        <v>43</v>
      </c>
      <c r="E13" s="12">
        <v>35</v>
      </c>
      <c r="F13" s="12">
        <f t="shared" si="3"/>
        <v>12</v>
      </c>
      <c r="G13" s="12">
        <v>6</v>
      </c>
      <c r="H13" s="12">
        <v>6</v>
      </c>
      <c r="I13" s="12">
        <f t="shared" si="4"/>
        <v>10</v>
      </c>
      <c r="J13" s="12">
        <v>10</v>
      </c>
      <c r="K13" s="10"/>
    </row>
    <row r="14" spans="1:11" ht="12.75">
      <c r="A14" s="11" t="s">
        <v>124</v>
      </c>
      <c r="B14" s="12">
        <f t="shared" si="1"/>
        <v>181</v>
      </c>
      <c r="C14" s="12">
        <f t="shared" si="2"/>
        <v>133</v>
      </c>
      <c r="D14" s="12">
        <v>48</v>
      </c>
      <c r="E14" s="12">
        <v>85</v>
      </c>
      <c r="F14" s="12">
        <f t="shared" si="3"/>
        <v>36</v>
      </c>
      <c r="G14" s="12">
        <v>15</v>
      </c>
      <c r="H14" s="12">
        <v>21</v>
      </c>
      <c r="I14" s="12">
        <f t="shared" si="4"/>
        <v>12</v>
      </c>
      <c r="J14" s="12">
        <v>10</v>
      </c>
      <c r="K14" s="12">
        <v>2</v>
      </c>
    </row>
    <row r="15" spans="1:11" ht="12.75">
      <c r="A15" s="11" t="s">
        <v>125</v>
      </c>
      <c r="B15" s="12">
        <f t="shared" si="1"/>
        <v>94</v>
      </c>
      <c r="C15" s="12">
        <f t="shared" si="2"/>
        <v>46</v>
      </c>
      <c r="D15" s="12">
        <v>21</v>
      </c>
      <c r="E15" s="12">
        <v>25</v>
      </c>
      <c r="F15" s="12">
        <f t="shared" si="3"/>
        <v>13</v>
      </c>
      <c r="G15" s="12">
        <v>7</v>
      </c>
      <c r="H15" s="12">
        <v>6</v>
      </c>
      <c r="I15" s="12">
        <f t="shared" si="4"/>
        <v>35</v>
      </c>
      <c r="J15" s="12">
        <v>23</v>
      </c>
      <c r="K15" s="12">
        <v>12</v>
      </c>
    </row>
    <row r="16" spans="1:11" ht="12.75">
      <c r="A16" s="11" t="s">
        <v>126</v>
      </c>
      <c r="B16" s="12">
        <f t="shared" si="1"/>
        <v>98</v>
      </c>
      <c r="C16" s="12">
        <f t="shared" si="2"/>
        <v>70</v>
      </c>
      <c r="D16" s="12">
        <v>22</v>
      </c>
      <c r="E16" s="12">
        <v>48</v>
      </c>
      <c r="F16" s="12">
        <f t="shared" si="3"/>
        <v>13</v>
      </c>
      <c r="G16" s="12">
        <v>6</v>
      </c>
      <c r="H16" s="12">
        <v>7</v>
      </c>
      <c r="I16" s="12">
        <f t="shared" si="4"/>
        <v>15</v>
      </c>
      <c r="J16" s="12">
        <v>10</v>
      </c>
      <c r="K16" s="12">
        <v>5</v>
      </c>
    </row>
    <row r="17" spans="1:11" ht="12.75">
      <c r="A17" s="11" t="s">
        <v>156</v>
      </c>
      <c r="B17" s="12">
        <f t="shared" si="1"/>
        <v>33</v>
      </c>
      <c r="C17" s="12">
        <f t="shared" si="2"/>
        <v>14</v>
      </c>
      <c r="D17" s="12">
        <v>3</v>
      </c>
      <c r="E17" s="12">
        <v>11</v>
      </c>
      <c r="F17" s="12">
        <f t="shared" si="3"/>
        <v>9</v>
      </c>
      <c r="G17" s="12">
        <v>4</v>
      </c>
      <c r="H17" s="12">
        <v>5</v>
      </c>
      <c r="I17" s="12">
        <f t="shared" si="4"/>
        <v>10</v>
      </c>
      <c r="J17" s="12">
        <v>9</v>
      </c>
      <c r="K17" s="12">
        <v>1</v>
      </c>
    </row>
    <row r="18" spans="1:11" ht="12.75">
      <c r="A18" s="11" t="s">
        <v>128</v>
      </c>
      <c r="B18" s="12">
        <f t="shared" si="1"/>
        <v>50</v>
      </c>
      <c r="C18" s="12">
        <f t="shared" si="2"/>
        <v>29</v>
      </c>
      <c r="D18" s="12">
        <v>14</v>
      </c>
      <c r="E18" s="12">
        <v>15</v>
      </c>
      <c r="F18" s="12">
        <f t="shared" si="3"/>
        <v>9</v>
      </c>
      <c r="G18" s="12">
        <v>2</v>
      </c>
      <c r="H18" s="12">
        <v>7</v>
      </c>
      <c r="I18" s="12">
        <f t="shared" si="4"/>
        <v>12</v>
      </c>
      <c r="J18" s="12">
        <v>12</v>
      </c>
      <c r="K18" s="10"/>
    </row>
    <row r="19" spans="1:11" ht="12.75">
      <c r="A19" s="11" t="s">
        <v>129</v>
      </c>
      <c r="B19" s="12">
        <f t="shared" si="1"/>
        <v>60</v>
      </c>
      <c r="C19" s="12">
        <f t="shared" si="2"/>
        <v>28</v>
      </c>
      <c r="D19" s="12">
        <v>11</v>
      </c>
      <c r="E19" s="12">
        <v>17</v>
      </c>
      <c r="F19" s="12">
        <f t="shared" si="3"/>
        <v>12</v>
      </c>
      <c r="G19" s="12">
        <v>5</v>
      </c>
      <c r="H19" s="12">
        <v>7</v>
      </c>
      <c r="I19" s="12">
        <f t="shared" si="4"/>
        <v>20</v>
      </c>
      <c r="J19" s="12">
        <v>16</v>
      </c>
      <c r="K19" s="12">
        <v>4</v>
      </c>
    </row>
    <row r="20" spans="1:11" ht="12.75">
      <c r="A20" s="11" t="s">
        <v>130</v>
      </c>
      <c r="B20" s="12">
        <f t="shared" si="1"/>
        <v>37</v>
      </c>
      <c r="C20" s="12">
        <f t="shared" si="2"/>
        <v>25</v>
      </c>
      <c r="D20" s="12">
        <v>6</v>
      </c>
      <c r="E20" s="12">
        <v>19</v>
      </c>
      <c r="F20" s="12">
        <f t="shared" si="3"/>
        <v>5</v>
      </c>
      <c r="G20" s="12">
        <v>5</v>
      </c>
      <c r="H20" s="10"/>
      <c r="I20" s="12">
        <f t="shared" si="4"/>
        <v>7</v>
      </c>
      <c r="J20" s="12">
        <v>6</v>
      </c>
      <c r="K20" s="12">
        <v>1</v>
      </c>
    </row>
    <row r="21" spans="1:11" ht="12.75">
      <c r="A21" s="11" t="s">
        <v>131</v>
      </c>
      <c r="B21" s="12">
        <f t="shared" si="1"/>
        <v>26</v>
      </c>
      <c r="C21" s="12">
        <f t="shared" si="2"/>
        <v>18</v>
      </c>
      <c r="D21" s="12">
        <v>6</v>
      </c>
      <c r="E21" s="12">
        <v>12</v>
      </c>
      <c r="F21" s="12">
        <f t="shared" si="3"/>
        <v>3</v>
      </c>
      <c r="G21" s="10"/>
      <c r="H21" s="12">
        <v>3</v>
      </c>
      <c r="I21" s="12">
        <f t="shared" si="4"/>
        <v>5</v>
      </c>
      <c r="J21" s="12">
        <v>4</v>
      </c>
      <c r="K21" s="12">
        <v>1</v>
      </c>
    </row>
    <row r="22" spans="1:11" ht="12.75">
      <c r="A22" s="11" t="s">
        <v>409</v>
      </c>
      <c r="B22" s="12">
        <f t="shared" si="1"/>
        <v>445</v>
      </c>
      <c r="C22" s="12">
        <f t="shared" si="2"/>
        <v>228</v>
      </c>
      <c r="D22" s="12">
        <v>76</v>
      </c>
      <c r="E22" s="12">
        <v>152</v>
      </c>
      <c r="F22" s="12">
        <f t="shared" si="3"/>
        <v>155</v>
      </c>
      <c r="G22" s="12">
        <v>67</v>
      </c>
      <c r="H22" s="12">
        <v>88</v>
      </c>
      <c r="I22" s="12">
        <f t="shared" si="4"/>
        <v>62</v>
      </c>
      <c r="J22" s="12">
        <v>52</v>
      </c>
      <c r="K22" s="12">
        <v>10</v>
      </c>
    </row>
    <row r="23" spans="1:11" ht="12.75">
      <c r="A23" s="11" t="s">
        <v>133</v>
      </c>
      <c r="B23" s="12">
        <f t="shared" si="1"/>
        <v>159</v>
      </c>
      <c r="C23" s="12">
        <f t="shared" si="2"/>
        <v>116</v>
      </c>
      <c r="D23" s="12">
        <v>29</v>
      </c>
      <c r="E23" s="12">
        <v>87</v>
      </c>
      <c r="F23" s="12">
        <f t="shared" si="3"/>
        <v>32</v>
      </c>
      <c r="G23" s="12">
        <v>5</v>
      </c>
      <c r="H23" s="12">
        <v>27</v>
      </c>
      <c r="I23" s="12">
        <f t="shared" si="4"/>
        <v>11</v>
      </c>
      <c r="J23" s="12">
        <v>4</v>
      </c>
      <c r="K23" s="12">
        <v>7</v>
      </c>
    </row>
    <row r="24" spans="1:11" ht="12.75">
      <c r="A24" s="11" t="s">
        <v>959</v>
      </c>
      <c r="B24" s="12">
        <f t="shared" si="1"/>
        <v>14</v>
      </c>
      <c r="C24" s="12">
        <f t="shared" si="2"/>
        <v>8</v>
      </c>
      <c r="D24" s="12">
        <v>4</v>
      </c>
      <c r="E24" s="12">
        <v>4</v>
      </c>
      <c r="F24" s="12">
        <f t="shared" si="3"/>
        <v>6</v>
      </c>
      <c r="G24" s="12">
        <v>2</v>
      </c>
      <c r="H24" s="12">
        <v>4</v>
      </c>
      <c r="I24" s="10"/>
      <c r="J24" s="10"/>
      <c r="K24" s="10"/>
    </row>
    <row r="25" ht="12.75">
      <c r="J25" s="1" t="s">
        <v>826</v>
      </c>
    </row>
  </sheetData>
  <sheetProtection password="CA55" sheet="1" objects="1" scenarios="1"/>
  <mergeCells count="9">
    <mergeCell ref="A1:K1"/>
    <mergeCell ref="A2:K2"/>
    <mergeCell ref="A3:K3"/>
    <mergeCell ref="B6:B8"/>
    <mergeCell ref="C6:K6"/>
    <mergeCell ref="C7:E7"/>
    <mergeCell ref="F7:H7"/>
    <mergeCell ref="I7:K7"/>
    <mergeCell ref="A6:A8"/>
  </mergeCells>
  <printOptions horizontalCentered="1"/>
  <pageMargins left="0.75" right="0.75" top="0.4724409448818898" bottom="1" header="0" footer="0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28"/>
  <sheetViews>
    <sheetView showGridLines="0" workbookViewId="0" topLeftCell="A1">
      <selection activeCell="C27" sqref="C27"/>
    </sheetView>
  </sheetViews>
  <sheetFormatPr defaultColWidth="9.625" defaultRowHeight="12.75"/>
  <cols>
    <col min="1" max="1" width="36.75390625" style="2" customWidth="1"/>
    <col min="2" max="2" width="10.625" style="2" customWidth="1"/>
    <col min="3" max="3" width="11.50390625" style="2" customWidth="1"/>
    <col min="4" max="4" width="10.625" style="2" customWidth="1"/>
    <col min="5" max="5" width="11.625" style="2" customWidth="1"/>
    <col min="6" max="6" width="3.625" style="2" customWidth="1"/>
    <col min="7" max="7" width="1.625" style="2" customWidth="1"/>
    <col min="8" max="16384" width="9.625" style="2" customWidth="1"/>
  </cols>
  <sheetData>
    <row r="1" spans="1:4" s="4" customFormat="1" ht="12.75">
      <c r="A1" s="378" t="s">
        <v>0</v>
      </c>
      <c r="B1" s="378"/>
      <c r="C1" s="378"/>
      <c r="D1" s="378"/>
    </row>
    <row r="2" spans="1:5" s="4" customFormat="1" ht="12.75">
      <c r="A2" s="378" t="s">
        <v>410</v>
      </c>
      <c r="B2" s="378"/>
      <c r="C2" s="378"/>
      <c r="D2" s="378"/>
      <c r="E2" s="378"/>
    </row>
    <row r="3" spans="1:4" s="4" customFormat="1" ht="12.75">
      <c r="A3" s="378" t="s">
        <v>411</v>
      </c>
      <c r="B3" s="378"/>
      <c r="C3" s="378"/>
      <c r="D3" s="378"/>
    </row>
    <row r="4" s="4" customFormat="1" ht="12.75">
      <c r="A4" s="3"/>
    </row>
    <row r="5" s="4" customFormat="1" ht="12" customHeight="1">
      <c r="A5" s="4" t="s">
        <v>412</v>
      </c>
    </row>
    <row r="6" spans="1:4" s="4" customFormat="1" ht="12.75">
      <c r="A6" s="375" t="s">
        <v>413</v>
      </c>
      <c r="B6" s="311" t="s">
        <v>414</v>
      </c>
      <c r="C6" s="474" t="s">
        <v>415</v>
      </c>
      <c r="D6" s="475"/>
    </row>
    <row r="7" spans="1:4" s="4" customFormat="1" ht="15.75" customHeight="1">
      <c r="A7" s="366"/>
      <c r="B7" s="140" t="s">
        <v>415</v>
      </c>
      <c r="C7" s="310" t="s">
        <v>416</v>
      </c>
      <c r="D7" s="139" t="s">
        <v>363</v>
      </c>
    </row>
    <row r="8" spans="1:4" ht="12.75">
      <c r="A8" s="254" t="s">
        <v>7</v>
      </c>
      <c r="B8" s="125">
        <f>SUM(B9+B15+B26)</f>
        <v>442</v>
      </c>
      <c r="C8" s="125">
        <f>SUM(C9+C15+C26)</f>
        <v>226</v>
      </c>
      <c r="D8" s="125">
        <f>SUM(D9+D15+D26)</f>
        <v>216</v>
      </c>
    </row>
    <row r="9" spans="1:4" ht="12.75">
      <c r="A9" s="7" t="s">
        <v>9</v>
      </c>
      <c r="B9" s="8">
        <f>(B10+B12)</f>
        <v>7</v>
      </c>
      <c r="C9" s="8">
        <f>(C10+C12)</f>
        <v>4</v>
      </c>
      <c r="D9" s="8">
        <f>(D10+D12)</f>
        <v>3</v>
      </c>
    </row>
    <row r="10" spans="1:4" ht="12.75">
      <c r="A10" s="11" t="s">
        <v>12</v>
      </c>
      <c r="B10" s="10"/>
      <c r="C10" s="10"/>
      <c r="D10" s="10"/>
    </row>
    <row r="11" spans="1:4" ht="12.75">
      <c r="A11" s="11" t="s">
        <v>168</v>
      </c>
      <c r="B11" s="10"/>
      <c r="C11" s="10"/>
      <c r="D11" s="10"/>
    </row>
    <row r="12" spans="1:4" ht="12.75">
      <c r="A12" s="7" t="s">
        <v>14</v>
      </c>
      <c r="B12" s="8">
        <f>(B13+B14)</f>
        <v>7</v>
      </c>
      <c r="C12" s="8">
        <f>(C13+C14)</f>
        <v>4</v>
      </c>
      <c r="D12" s="8">
        <f>(D13+D14)</f>
        <v>3</v>
      </c>
    </row>
    <row r="13" spans="1:4" ht="12.75">
      <c r="A13" s="11" t="s">
        <v>170</v>
      </c>
      <c r="B13" s="12">
        <f>SUM(C13:D13)</f>
        <v>7</v>
      </c>
      <c r="C13" s="12">
        <v>4</v>
      </c>
      <c r="D13" s="12">
        <v>3</v>
      </c>
    </row>
    <row r="14" spans="1:4" ht="12.75">
      <c r="A14" s="11" t="s">
        <v>171</v>
      </c>
      <c r="B14" s="10"/>
      <c r="C14" s="10"/>
      <c r="D14" s="10"/>
    </row>
    <row r="15" spans="1:4" ht="12.75">
      <c r="A15" s="7" t="s">
        <v>18</v>
      </c>
      <c r="B15" s="8">
        <f aca="true" t="shared" si="0" ref="B15:B25">SUM(C15:D15)</f>
        <v>346</v>
      </c>
      <c r="C15" s="8">
        <f>SUM(C16:C25)</f>
        <v>222</v>
      </c>
      <c r="D15" s="8">
        <f>SUM(D16:D25)</f>
        <v>124</v>
      </c>
    </row>
    <row r="16" spans="1:4" ht="12.75">
      <c r="A16" s="11" t="s">
        <v>209</v>
      </c>
      <c r="B16" s="12">
        <f t="shared" si="0"/>
        <v>55</v>
      </c>
      <c r="C16" s="12">
        <v>50</v>
      </c>
      <c r="D16" s="12">
        <v>5</v>
      </c>
    </row>
    <row r="17" spans="1:4" ht="12.75">
      <c r="A17" s="11" t="s">
        <v>181</v>
      </c>
      <c r="B17" s="12">
        <f t="shared" si="0"/>
        <v>26</v>
      </c>
      <c r="C17" s="12">
        <v>12</v>
      </c>
      <c r="D17" s="12">
        <v>14</v>
      </c>
    </row>
    <row r="18" spans="1:4" ht="12.75">
      <c r="A18" s="11" t="s">
        <v>185</v>
      </c>
      <c r="B18" s="12">
        <f t="shared" si="0"/>
        <v>36</v>
      </c>
      <c r="C18" s="12">
        <v>26</v>
      </c>
      <c r="D18" s="12">
        <v>10</v>
      </c>
    </row>
    <row r="19" spans="1:4" ht="12.75">
      <c r="A19" s="11" t="s">
        <v>186</v>
      </c>
      <c r="B19" s="12">
        <f t="shared" si="0"/>
        <v>13</v>
      </c>
      <c r="C19" s="12">
        <v>6</v>
      </c>
      <c r="D19" s="12">
        <v>7</v>
      </c>
    </row>
    <row r="20" spans="1:4" ht="12.75">
      <c r="A20" s="11" t="s">
        <v>189</v>
      </c>
      <c r="B20" s="12">
        <f t="shared" si="0"/>
        <v>16</v>
      </c>
      <c r="C20" s="12">
        <v>16</v>
      </c>
      <c r="D20" s="10"/>
    </row>
    <row r="21" spans="1:4" ht="12.75">
      <c r="A21" s="11" t="s">
        <v>217</v>
      </c>
      <c r="B21" s="12">
        <f t="shared" si="0"/>
        <v>10</v>
      </c>
      <c r="C21" s="12">
        <v>7</v>
      </c>
      <c r="D21" s="12">
        <v>3</v>
      </c>
    </row>
    <row r="22" spans="1:4" ht="12.75">
      <c r="A22" s="11" t="s">
        <v>192</v>
      </c>
      <c r="B22" s="12">
        <f t="shared" si="0"/>
        <v>65</v>
      </c>
      <c r="C22" s="12">
        <v>38</v>
      </c>
      <c r="D22" s="12">
        <v>27</v>
      </c>
    </row>
    <row r="23" spans="1:4" ht="12.75">
      <c r="A23" s="11" t="s">
        <v>193</v>
      </c>
      <c r="B23" s="12">
        <f t="shared" si="0"/>
        <v>52</v>
      </c>
      <c r="C23" s="12">
        <v>52</v>
      </c>
      <c r="D23" s="10"/>
    </row>
    <row r="24" spans="1:4" ht="12.75">
      <c r="A24" s="11" t="s">
        <v>194</v>
      </c>
      <c r="B24" s="12">
        <f t="shared" si="0"/>
        <v>34</v>
      </c>
      <c r="C24" s="12">
        <v>9</v>
      </c>
      <c r="D24" s="12">
        <v>25</v>
      </c>
    </row>
    <row r="25" spans="1:4" ht="12.75">
      <c r="A25" s="11" t="s">
        <v>195</v>
      </c>
      <c r="B25" s="12">
        <f t="shared" si="0"/>
        <v>39</v>
      </c>
      <c r="C25" s="12">
        <v>6</v>
      </c>
      <c r="D25" s="12">
        <v>33</v>
      </c>
    </row>
    <row r="26" spans="1:4" ht="12.75">
      <c r="A26" s="7" t="s">
        <v>417</v>
      </c>
      <c r="B26" s="8">
        <f>(B27)</f>
        <v>89</v>
      </c>
      <c r="C26" s="5"/>
      <c r="D26" s="8">
        <f>(D27)</f>
        <v>89</v>
      </c>
    </row>
    <row r="27" spans="1:4" ht="12.75">
      <c r="A27" s="11" t="s">
        <v>135</v>
      </c>
      <c r="B27" s="12">
        <f>SUM(C27:D27)</f>
        <v>89</v>
      </c>
      <c r="C27" s="10"/>
      <c r="D27" s="12">
        <v>89</v>
      </c>
    </row>
    <row r="28" spans="1:4" ht="12.75">
      <c r="A28" s="122" t="s">
        <v>418</v>
      </c>
      <c r="D28" s="122" t="s">
        <v>830</v>
      </c>
    </row>
  </sheetData>
  <sheetProtection password="CA55" sheet="1" objects="1" scenarios="1"/>
  <mergeCells count="5">
    <mergeCell ref="A1:D1"/>
    <mergeCell ref="A2:E2"/>
    <mergeCell ref="A3:D3"/>
    <mergeCell ref="C6:D6"/>
    <mergeCell ref="A6:A7"/>
  </mergeCells>
  <printOptions horizontalCentered="1"/>
  <pageMargins left="0.75" right="0.75" top="1" bottom="1" header="0" footer="0"/>
  <pageSetup horizontalDpi="600" verticalDpi="600" orientation="landscape" scale="11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4"/>
  <sheetViews>
    <sheetView showGridLines="0" workbookViewId="0" topLeftCell="A3">
      <selection activeCell="C24" sqref="C24"/>
    </sheetView>
  </sheetViews>
  <sheetFormatPr defaultColWidth="9.625" defaultRowHeight="12.75"/>
  <cols>
    <col min="1" max="1" width="33.625" style="2" customWidth="1"/>
    <col min="2" max="4" width="9.625" style="2" customWidth="1"/>
    <col min="5" max="5" width="9.75390625" style="2" customWidth="1"/>
    <col min="6" max="7" width="9.625" style="2" customWidth="1"/>
    <col min="8" max="8" width="3.625" style="2" customWidth="1"/>
    <col min="9" max="9" width="1.625" style="2" customWidth="1"/>
    <col min="10" max="10" width="9.625" style="2" customWidth="1"/>
    <col min="11" max="11" width="7.625" style="2" customWidth="1"/>
    <col min="12" max="16384" width="9.625" style="2" customWidth="1"/>
  </cols>
  <sheetData>
    <row r="1" spans="1:6" s="4" customFormat="1" ht="12.75">
      <c r="A1" s="378" t="s">
        <v>0</v>
      </c>
      <c r="B1" s="378"/>
      <c r="C1" s="378"/>
      <c r="D1" s="378"/>
      <c r="E1" s="378"/>
      <c r="F1" s="378"/>
    </row>
    <row r="2" spans="1:6" s="4" customFormat="1" ht="12.75">
      <c r="A2" s="378" t="s">
        <v>419</v>
      </c>
      <c r="B2" s="378"/>
      <c r="C2" s="378"/>
      <c r="D2" s="378"/>
      <c r="E2" s="378"/>
      <c r="F2" s="378"/>
    </row>
    <row r="3" spans="1:6" s="4" customFormat="1" ht="12.75">
      <c r="A3" s="378" t="s">
        <v>420</v>
      </c>
      <c r="B3" s="378"/>
      <c r="C3" s="378"/>
      <c r="D3" s="378"/>
      <c r="E3" s="378"/>
      <c r="F3" s="378"/>
    </row>
    <row r="4" s="4" customFormat="1" ht="12.75">
      <c r="A4" s="3"/>
    </row>
    <row r="5" s="4" customFormat="1" ht="12.75">
      <c r="A5" s="4" t="s">
        <v>421</v>
      </c>
    </row>
    <row r="6" spans="1:6" s="251" customFormat="1" ht="12" customHeight="1">
      <c r="A6" s="375" t="s">
        <v>160</v>
      </c>
      <c r="B6" s="375" t="s">
        <v>115</v>
      </c>
      <c r="C6" s="138" t="s">
        <v>422</v>
      </c>
      <c r="D6" s="138" t="s">
        <v>422</v>
      </c>
      <c r="E6" s="138" t="s">
        <v>422</v>
      </c>
      <c r="F6" s="138" t="s">
        <v>423</v>
      </c>
    </row>
    <row r="7" spans="1:6" s="251" customFormat="1" ht="12.75">
      <c r="A7" s="366"/>
      <c r="B7" s="366"/>
      <c r="C7" s="140" t="s">
        <v>424</v>
      </c>
      <c r="D7" s="140" t="s">
        <v>425</v>
      </c>
      <c r="E7" s="140" t="s">
        <v>426</v>
      </c>
      <c r="F7" s="140" t="s">
        <v>427</v>
      </c>
    </row>
    <row r="8" spans="1:6" s="4" customFormat="1" ht="12.75">
      <c r="A8" s="254" t="s">
        <v>7</v>
      </c>
      <c r="B8" s="125">
        <f>SUM(B9+B22)</f>
        <v>958</v>
      </c>
      <c r="C8" s="125">
        <f>SUM(C9+C22)</f>
        <v>807</v>
      </c>
      <c r="D8" s="125">
        <f>SUM(D9+D22)</f>
        <v>32</v>
      </c>
      <c r="E8" s="125">
        <f>SUM(E9)</f>
        <v>2</v>
      </c>
      <c r="F8" s="125">
        <f>SUM(F9+F22)</f>
        <v>117</v>
      </c>
    </row>
    <row r="9" spans="1:6" s="4" customFormat="1" ht="12.75">
      <c r="A9" s="7" t="s">
        <v>18</v>
      </c>
      <c r="B9" s="8">
        <f>SUM(C9:I9)</f>
        <v>783</v>
      </c>
      <c r="C9" s="8">
        <f>SUM(C10:C21)</f>
        <v>632</v>
      </c>
      <c r="D9" s="8">
        <f>SUM(D10:D21)</f>
        <v>32</v>
      </c>
      <c r="E9" s="8">
        <f>SUM(E10:E21)</f>
        <v>2</v>
      </c>
      <c r="F9" s="8">
        <f>SUM(F10:F21)</f>
        <v>117</v>
      </c>
    </row>
    <row r="10" spans="1:6" ht="12.75">
      <c r="A10" s="11" t="s">
        <v>209</v>
      </c>
      <c r="B10" s="12">
        <f aca="true" t="shared" si="0" ref="B10:B21">SUM(C10:F10)</f>
        <v>16</v>
      </c>
      <c r="C10" s="12">
        <v>6</v>
      </c>
      <c r="D10" s="10"/>
      <c r="E10" s="12">
        <v>2</v>
      </c>
      <c r="F10" s="12">
        <v>8</v>
      </c>
    </row>
    <row r="11" spans="1:6" ht="12.75">
      <c r="A11" s="11" t="s">
        <v>173</v>
      </c>
      <c r="B11" s="12">
        <f t="shared" si="0"/>
        <v>8</v>
      </c>
      <c r="C11" s="12">
        <v>2</v>
      </c>
      <c r="D11" s="10"/>
      <c r="E11" s="10"/>
      <c r="F11" s="12">
        <v>6</v>
      </c>
    </row>
    <row r="12" spans="1:6" ht="12.75">
      <c r="A12" s="11" t="s">
        <v>181</v>
      </c>
      <c r="B12" s="12">
        <f t="shared" si="0"/>
        <v>259</v>
      </c>
      <c r="C12" s="12">
        <v>224</v>
      </c>
      <c r="D12" s="12">
        <v>15</v>
      </c>
      <c r="E12" s="10"/>
      <c r="F12" s="12">
        <v>20</v>
      </c>
    </row>
    <row r="13" spans="1:6" ht="12.75">
      <c r="A13" s="11" t="s">
        <v>185</v>
      </c>
      <c r="B13" s="12">
        <f t="shared" si="0"/>
        <v>175</v>
      </c>
      <c r="C13" s="12">
        <v>151</v>
      </c>
      <c r="D13" s="12">
        <v>1</v>
      </c>
      <c r="E13" s="10"/>
      <c r="F13" s="12">
        <v>23</v>
      </c>
    </row>
    <row r="14" spans="1:6" ht="12.75">
      <c r="A14" s="11" t="s">
        <v>186</v>
      </c>
      <c r="B14" s="12">
        <f t="shared" si="0"/>
        <v>4</v>
      </c>
      <c r="C14" s="12">
        <v>4</v>
      </c>
      <c r="D14" s="10"/>
      <c r="E14" s="10"/>
      <c r="F14" s="10"/>
    </row>
    <row r="15" spans="1:6" ht="12.75">
      <c r="A15" s="11" t="s">
        <v>135</v>
      </c>
      <c r="B15" s="12">
        <f t="shared" si="0"/>
        <v>6</v>
      </c>
      <c r="C15" s="12">
        <v>6</v>
      </c>
      <c r="D15" s="10"/>
      <c r="E15" s="10"/>
      <c r="F15" s="10"/>
    </row>
    <row r="16" spans="1:6" ht="12.75">
      <c r="A16" s="11" t="s">
        <v>189</v>
      </c>
      <c r="B16" s="12">
        <f t="shared" si="0"/>
        <v>0</v>
      </c>
      <c r="C16" s="10"/>
      <c r="D16" s="10"/>
      <c r="E16" s="10"/>
      <c r="F16" s="10"/>
    </row>
    <row r="17" spans="1:6" ht="12.75">
      <c r="A17" s="11" t="s">
        <v>217</v>
      </c>
      <c r="B17" s="12">
        <f t="shared" si="0"/>
        <v>27</v>
      </c>
      <c r="C17" s="12">
        <v>20</v>
      </c>
      <c r="D17" s="12">
        <v>1</v>
      </c>
      <c r="E17" s="10"/>
      <c r="F17" s="12">
        <v>6</v>
      </c>
    </row>
    <row r="18" spans="1:6" ht="12.75">
      <c r="A18" s="11" t="s">
        <v>192</v>
      </c>
      <c r="B18" s="12">
        <f t="shared" si="0"/>
        <v>91</v>
      </c>
      <c r="C18" s="12">
        <v>91</v>
      </c>
      <c r="D18" s="10"/>
      <c r="E18" s="10"/>
      <c r="F18" s="10"/>
    </row>
    <row r="19" spans="1:6" ht="12.75">
      <c r="A19" s="11" t="s">
        <v>193</v>
      </c>
      <c r="B19" s="12">
        <f t="shared" si="0"/>
        <v>30</v>
      </c>
      <c r="C19" s="12">
        <v>8</v>
      </c>
      <c r="D19" s="12">
        <v>5</v>
      </c>
      <c r="E19" s="10"/>
      <c r="F19" s="12">
        <v>17</v>
      </c>
    </row>
    <row r="20" spans="1:6" ht="12.75">
      <c r="A20" s="11" t="s">
        <v>194</v>
      </c>
      <c r="B20" s="12">
        <f t="shared" si="0"/>
        <v>40</v>
      </c>
      <c r="C20" s="12">
        <v>34</v>
      </c>
      <c r="D20" s="10"/>
      <c r="E20" s="10"/>
      <c r="F20" s="12">
        <v>6</v>
      </c>
    </row>
    <row r="21" spans="1:6" ht="12.75">
      <c r="A21" s="11" t="s">
        <v>195</v>
      </c>
      <c r="B21" s="12">
        <f t="shared" si="0"/>
        <v>127</v>
      </c>
      <c r="C21" s="12">
        <v>86</v>
      </c>
      <c r="D21" s="12">
        <v>10</v>
      </c>
      <c r="E21" s="10"/>
      <c r="F21" s="12">
        <v>31</v>
      </c>
    </row>
    <row r="22" spans="1:6" s="4" customFormat="1" ht="12.75">
      <c r="A22" s="7" t="s">
        <v>44</v>
      </c>
      <c r="B22" s="8">
        <f>SUM(C23)</f>
        <v>175</v>
      </c>
      <c r="C22" s="8">
        <f>SUM(C23)</f>
        <v>175</v>
      </c>
      <c r="D22" s="5"/>
      <c r="E22" s="5"/>
      <c r="F22" s="5"/>
    </row>
    <row r="23" spans="1:6" ht="12.75">
      <c r="A23" s="11" t="s">
        <v>36</v>
      </c>
      <c r="B23" s="12">
        <f>SUM(C23:F23)</f>
        <v>175</v>
      </c>
      <c r="C23" s="12">
        <v>175</v>
      </c>
      <c r="D23" s="10"/>
      <c r="E23" s="10"/>
      <c r="F23" s="10"/>
    </row>
    <row r="24" spans="1:14" ht="12.75">
      <c r="A24" s="122" t="s">
        <v>428</v>
      </c>
      <c r="F24" s="122" t="s">
        <v>825</v>
      </c>
      <c r="M24" s="1" t="s">
        <v>64</v>
      </c>
      <c r="N24" s="1" t="s">
        <v>64</v>
      </c>
    </row>
  </sheetData>
  <sheetProtection password="CA55" sheet="1" objects="1" scenarios="1"/>
  <mergeCells count="5">
    <mergeCell ref="A1:F1"/>
    <mergeCell ref="A2:F2"/>
    <mergeCell ref="A3:F3"/>
    <mergeCell ref="A6:A7"/>
    <mergeCell ref="B6:B7"/>
  </mergeCells>
  <printOptions horizontalCentered="1"/>
  <pageMargins left="0.75" right="0.75" top="1" bottom="1" header="0" footer="0"/>
  <pageSetup horizontalDpi="600" verticalDpi="600" orientation="landscape" scale="11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N69"/>
  <sheetViews>
    <sheetView showGridLines="0" workbookViewId="0" topLeftCell="A1">
      <selection activeCell="B25" sqref="B25"/>
    </sheetView>
  </sheetViews>
  <sheetFormatPr defaultColWidth="9.625" defaultRowHeight="12.75"/>
  <cols>
    <col min="1" max="1" width="33.875" style="65" customWidth="1"/>
    <col min="2" max="3" width="12.625" style="65" customWidth="1"/>
    <col min="4" max="4" width="13.375" style="65" customWidth="1"/>
    <col min="5" max="5" width="17.625" style="65" customWidth="1"/>
    <col min="6" max="6" width="20.50390625" style="65" customWidth="1"/>
    <col min="7" max="7" width="17.375" style="65" customWidth="1"/>
    <col min="8" max="8" width="1.625" style="65" customWidth="1"/>
    <col min="9" max="9" width="3.625" style="65" customWidth="1"/>
    <col min="10" max="10" width="1.625" style="65" customWidth="1"/>
    <col min="11" max="16384" width="9.625" style="65" customWidth="1"/>
  </cols>
  <sheetData>
    <row r="1" spans="1:4" s="60" customFormat="1" ht="12.75">
      <c r="A1" s="478" t="s">
        <v>0</v>
      </c>
      <c r="B1" s="478"/>
      <c r="C1" s="478"/>
      <c r="D1" s="478"/>
    </row>
    <row r="2" spans="1:4" s="60" customFormat="1" ht="12.75">
      <c r="A2" s="478" t="s">
        <v>429</v>
      </c>
      <c r="B2" s="478"/>
      <c r="C2" s="478"/>
      <c r="D2" s="478"/>
    </row>
    <row r="3" spans="1:4" s="60" customFormat="1" ht="12.75">
      <c r="A3" s="478" t="s">
        <v>430</v>
      </c>
      <c r="B3" s="478"/>
      <c r="C3" s="478"/>
      <c r="D3" s="478"/>
    </row>
    <row r="4" spans="1:4" s="60" customFormat="1" ht="12.75">
      <c r="A4" s="478" t="s">
        <v>431</v>
      </c>
      <c r="B4" s="478"/>
      <c r="C4" s="478"/>
      <c r="D4" s="478"/>
    </row>
    <row r="5" spans="1:66" s="60" customFormat="1" ht="12.75">
      <c r="A5" s="59"/>
      <c r="BN5" s="59" t="s">
        <v>64</v>
      </c>
    </row>
    <row r="6" s="60" customFormat="1" ht="12.75">
      <c r="A6" s="60" t="s">
        <v>432</v>
      </c>
    </row>
    <row r="7" spans="1:4" s="60" customFormat="1" ht="12.75">
      <c r="A7" s="476" t="s">
        <v>433</v>
      </c>
      <c r="B7" s="258" t="s">
        <v>434</v>
      </c>
      <c r="C7" s="258" t="s">
        <v>955</v>
      </c>
      <c r="D7" s="314" t="s">
        <v>957</v>
      </c>
    </row>
    <row r="8" spans="1:4" s="60" customFormat="1" ht="12.75">
      <c r="A8" s="477"/>
      <c r="B8" s="259" t="s">
        <v>435</v>
      </c>
      <c r="C8" s="259" t="s">
        <v>956</v>
      </c>
      <c r="D8" s="259" t="s">
        <v>958</v>
      </c>
    </row>
    <row r="9" spans="1:4" ht="12.75">
      <c r="A9" s="256" t="s">
        <v>7</v>
      </c>
      <c r="B9" s="257">
        <f>SUM(B10+B20+B49)</f>
        <v>16901</v>
      </c>
      <c r="C9" s="257">
        <f>SUM(C10+C20+C49)</f>
        <v>1204</v>
      </c>
      <c r="D9" s="257">
        <f aca="true" t="shared" si="0" ref="D9:D16">(B9/C9)</f>
        <v>14.037375415282392</v>
      </c>
    </row>
    <row r="10" spans="1:4" ht="12.75">
      <c r="A10" s="61" t="s">
        <v>9</v>
      </c>
      <c r="B10" s="67">
        <f>SUM(B11+B13+B16)</f>
        <v>38</v>
      </c>
      <c r="C10" s="67">
        <f>SUM(C11+C13+C16)</f>
        <v>41</v>
      </c>
      <c r="D10" s="257">
        <f t="shared" si="0"/>
        <v>0.926829268292683</v>
      </c>
    </row>
    <row r="11" spans="1:4" ht="12.75">
      <c r="A11" s="61" t="s">
        <v>340</v>
      </c>
      <c r="B11" s="67">
        <f>SUM(B12)</f>
        <v>5</v>
      </c>
      <c r="C11" s="67">
        <f>SUM(C12)</f>
        <v>3</v>
      </c>
      <c r="D11" s="67">
        <f t="shared" si="0"/>
        <v>1.6666666666666667</v>
      </c>
    </row>
    <row r="12" spans="1:4" ht="12.75">
      <c r="A12" s="63" t="s">
        <v>341</v>
      </c>
      <c r="B12" s="64">
        <v>5</v>
      </c>
      <c r="C12" s="64">
        <v>3</v>
      </c>
      <c r="D12" s="64">
        <f t="shared" si="0"/>
        <v>1.6666666666666667</v>
      </c>
    </row>
    <row r="13" spans="1:4" ht="12.75">
      <c r="A13" s="61" t="s">
        <v>342</v>
      </c>
      <c r="B13" s="67">
        <f>SUM(B14:B15)</f>
        <v>13</v>
      </c>
      <c r="C13" s="67">
        <f>SUM(C14:C15)</f>
        <v>24</v>
      </c>
      <c r="D13" s="64">
        <f t="shared" si="0"/>
        <v>0.5416666666666666</v>
      </c>
    </row>
    <row r="14" spans="1:4" ht="12.75">
      <c r="A14" s="63" t="s">
        <v>341</v>
      </c>
      <c r="B14" s="64">
        <v>2</v>
      </c>
      <c r="C14" s="64">
        <v>3</v>
      </c>
      <c r="D14" s="64">
        <f t="shared" si="0"/>
        <v>0.6666666666666666</v>
      </c>
    </row>
    <row r="15" spans="1:4" ht="12.75">
      <c r="A15" s="63" t="s">
        <v>343</v>
      </c>
      <c r="B15" s="64">
        <v>11</v>
      </c>
      <c r="C15" s="64">
        <v>21</v>
      </c>
      <c r="D15" s="64">
        <f t="shared" si="0"/>
        <v>0.5238095238095238</v>
      </c>
    </row>
    <row r="16" spans="1:4" ht="12.75">
      <c r="A16" s="61" t="s">
        <v>344</v>
      </c>
      <c r="B16" s="67">
        <f>SUM(B17:B19)</f>
        <v>20</v>
      </c>
      <c r="C16" s="67">
        <f>SUM(C17:C19)</f>
        <v>14</v>
      </c>
      <c r="D16" s="67">
        <f t="shared" si="0"/>
        <v>1.4285714285714286</v>
      </c>
    </row>
    <row r="17" spans="1:4" ht="12.75">
      <c r="A17" s="63" t="s">
        <v>345</v>
      </c>
      <c r="B17" s="64">
        <v>7</v>
      </c>
      <c r="C17" s="62"/>
      <c r="D17" s="62"/>
    </row>
    <row r="18" spans="1:4" ht="12.75">
      <c r="A18" s="63" t="s">
        <v>346</v>
      </c>
      <c r="B18" s="64">
        <v>7</v>
      </c>
      <c r="C18" s="64">
        <v>3</v>
      </c>
      <c r="D18" s="64">
        <f aca="true" t="shared" si="1" ref="D18:D23">(B18/C18)</f>
        <v>2.3333333333333335</v>
      </c>
    </row>
    <row r="19" spans="1:4" ht="12.75">
      <c r="A19" s="63" t="s">
        <v>347</v>
      </c>
      <c r="B19" s="64">
        <v>6</v>
      </c>
      <c r="C19" s="64">
        <v>11</v>
      </c>
      <c r="D19" s="64">
        <f t="shared" si="1"/>
        <v>0.5454545454545454</v>
      </c>
    </row>
    <row r="20" spans="1:4" ht="12.75">
      <c r="A20" s="61" t="s">
        <v>18</v>
      </c>
      <c r="B20" s="67">
        <f>SUM(B21+B22+B23+B30+B35+B36+B40+B41+B44+B45+B46+B47+B48)</f>
        <v>6330</v>
      </c>
      <c r="C20" s="67">
        <f>SUM(C21+C22+C23+C30+C35+C36+C41+C44+C45+C46+C47+C48)</f>
        <v>517</v>
      </c>
      <c r="D20" s="67">
        <f t="shared" si="1"/>
        <v>12.243713733075435</v>
      </c>
    </row>
    <row r="21" spans="1:4" ht="12.75">
      <c r="A21" s="63" t="s">
        <v>209</v>
      </c>
      <c r="B21" s="64">
        <v>73</v>
      </c>
      <c r="C21" s="64">
        <v>50</v>
      </c>
      <c r="D21" s="64">
        <f t="shared" si="1"/>
        <v>1.46</v>
      </c>
    </row>
    <row r="22" spans="1:19" ht="12.75">
      <c r="A22" s="63" t="s">
        <v>173</v>
      </c>
      <c r="B22" s="64">
        <v>81</v>
      </c>
      <c r="C22" s="64">
        <v>8</v>
      </c>
      <c r="D22" s="64">
        <f t="shared" si="1"/>
        <v>10.125</v>
      </c>
      <c r="R22" s="66"/>
      <c r="S22" s="66"/>
    </row>
    <row r="23" spans="1:4" ht="12.75">
      <c r="A23" s="63" t="s">
        <v>436</v>
      </c>
      <c r="B23" s="64">
        <f>SUM(B24:B29)</f>
        <v>378</v>
      </c>
      <c r="C23" s="64">
        <v>40</v>
      </c>
      <c r="D23" s="64">
        <f t="shared" si="1"/>
        <v>9.45</v>
      </c>
    </row>
    <row r="24" spans="1:4" ht="12.75">
      <c r="A24" s="63" t="s">
        <v>175</v>
      </c>
      <c r="B24" s="64">
        <v>188</v>
      </c>
      <c r="C24" s="62"/>
      <c r="D24" s="62"/>
    </row>
    <row r="25" spans="1:4" ht="12.75">
      <c r="A25" s="63" t="s">
        <v>176</v>
      </c>
      <c r="B25" s="64">
        <v>10</v>
      </c>
      <c r="C25" s="62"/>
      <c r="D25" s="62"/>
    </row>
    <row r="26" spans="1:4" ht="12.75">
      <c r="A26" s="63" t="s">
        <v>177</v>
      </c>
      <c r="B26" s="64">
        <v>39</v>
      </c>
      <c r="C26" s="62"/>
      <c r="D26" s="62"/>
    </row>
    <row r="27" spans="1:4" ht="12.75">
      <c r="A27" s="63" t="s">
        <v>178</v>
      </c>
      <c r="B27" s="64">
        <v>51</v>
      </c>
      <c r="C27" s="62"/>
      <c r="D27" s="62"/>
    </row>
    <row r="28" spans="1:4" ht="12.75">
      <c r="A28" s="63" t="s">
        <v>179</v>
      </c>
      <c r="B28" s="64">
        <v>77</v>
      </c>
      <c r="C28" s="62"/>
      <c r="D28" s="62"/>
    </row>
    <row r="29" spans="1:4" ht="12.75">
      <c r="A29" s="63" t="s">
        <v>180</v>
      </c>
      <c r="B29" s="64">
        <v>13</v>
      </c>
      <c r="C29" s="62"/>
      <c r="D29" s="62"/>
    </row>
    <row r="30" spans="1:4" ht="12.75">
      <c r="A30" s="63" t="s">
        <v>437</v>
      </c>
      <c r="B30" s="64">
        <f>SUM(B31:B34)</f>
        <v>2383</v>
      </c>
      <c r="C30" s="64">
        <f>SUM(C31:C34)</f>
        <v>62</v>
      </c>
      <c r="D30" s="64">
        <f aca="true" t="shared" si="2" ref="D30:D36">(B30/C30)</f>
        <v>38.435483870967744</v>
      </c>
    </row>
    <row r="31" spans="1:4" ht="12.75">
      <c r="A31" s="63" t="s">
        <v>175</v>
      </c>
      <c r="B31" s="64">
        <v>525</v>
      </c>
      <c r="C31" s="64">
        <v>17</v>
      </c>
      <c r="D31" s="64">
        <f t="shared" si="2"/>
        <v>30.88235294117647</v>
      </c>
    </row>
    <row r="32" spans="1:4" ht="12.75">
      <c r="A32" s="63" t="s">
        <v>182</v>
      </c>
      <c r="B32" s="64">
        <v>344</v>
      </c>
      <c r="C32" s="64">
        <v>9</v>
      </c>
      <c r="D32" s="64">
        <f t="shared" si="2"/>
        <v>38.22222222222222</v>
      </c>
    </row>
    <row r="33" spans="1:4" ht="12.75">
      <c r="A33" s="63" t="s">
        <v>438</v>
      </c>
      <c r="B33" s="64">
        <v>1246</v>
      </c>
      <c r="C33" s="64">
        <v>24</v>
      </c>
      <c r="D33" s="64">
        <f t="shared" si="2"/>
        <v>51.916666666666664</v>
      </c>
    </row>
    <row r="34" spans="1:4" ht="12.75">
      <c r="A34" s="63" t="s">
        <v>439</v>
      </c>
      <c r="B34" s="64">
        <v>268</v>
      </c>
      <c r="C34" s="64">
        <v>12</v>
      </c>
      <c r="D34" s="64">
        <f t="shared" si="2"/>
        <v>22.333333333333332</v>
      </c>
    </row>
    <row r="35" spans="1:4" ht="12.75">
      <c r="A35" s="63" t="s">
        <v>185</v>
      </c>
      <c r="B35" s="64">
        <v>950</v>
      </c>
      <c r="C35" s="64">
        <v>38</v>
      </c>
      <c r="D35" s="64">
        <f t="shared" si="2"/>
        <v>25</v>
      </c>
    </row>
    <row r="36" spans="1:19" ht="12.75">
      <c r="A36" s="63" t="s">
        <v>186</v>
      </c>
      <c r="B36" s="64">
        <f>SUM(B37:B39)</f>
        <v>440</v>
      </c>
      <c r="C36" s="64">
        <v>33</v>
      </c>
      <c r="D36" s="64">
        <f t="shared" si="2"/>
        <v>13.333333333333334</v>
      </c>
      <c r="P36" s="66"/>
      <c r="R36" s="66"/>
      <c r="S36" s="66"/>
    </row>
    <row r="37" spans="1:4" ht="12.75">
      <c r="A37" s="63" t="s">
        <v>175</v>
      </c>
      <c r="B37" s="64">
        <v>154</v>
      </c>
      <c r="C37" s="62"/>
      <c r="D37" s="62"/>
    </row>
    <row r="38" spans="1:4" ht="12.75">
      <c r="A38" s="63" t="s">
        <v>187</v>
      </c>
      <c r="B38" s="64">
        <v>61</v>
      </c>
      <c r="C38" s="62"/>
      <c r="D38" s="62"/>
    </row>
    <row r="39" spans="1:4" ht="12.75">
      <c r="A39" s="63" t="s">
        <v>188</v>
      </c>
      <c r="B39" s="64">
        <v>225</v>
      </c>
      <c r="C39" s="62"/>
      <c r="D39" s="62"/>
    </row>
    <row r="40" spans="1:19" ht="12.75">
      <c r="A40" s="63" t="s">
        <v>135</v>
      </c>
      <c r="B40" s="64">
        <v>164</v>
      </c>
      <c r="C40" s="64">
        <v>65</v>
      </c>
      <c r="D40" s="64">
        <f>(B40/C40)</f>
        <v>2.523076923076923</v>
      </c>
      <c r="P40" s="66"/>
      <c r="R40" s="66"/>
      <c r="S40" s="66"/>
    </row>
    <row r="41" spans="1:19" ht="12.75">
      <c r="A41" s="63" t="s">
        <v>189</v>
      </c>
      <c r="B41" s="64">
        <f>SUM(B42:B43)</f>
        <v>65</v>
      </c>
      <c r="C41" s="64">
        <v>22</v>
      </c>
      <c r="D41" s="64">
        <f>(B41/C41)</f>
        <v>2.9545454545454546</v>
      </c>
      <c r="P41" s="66"/>
      <c r="R41" s="66"/>
      <c r="S41" s="66"/>
    </row>
    <row r="42" spans="1:4" ht="12.75">
      <c r="A42" s="63" t="s">
        <v>175</v>
      </c>
      <c r="B42" s="64">
        <v>51</v>
      </c>
      <c r="C42" s="62"/>
      <c r="D42" s="62"/>
    </row>
    <row r="43" spans="1:4" ht="12.75">
      <c r="A43" s="63" t="s">
        <v>440</v>
      </c>
      <c r="B43" s="64">
        <v>14</v>
      </c>
      <c r="C43" s="62"/>
      <c r="D43" s="62"/>
    </row>
    <row r="44" spans="1:19" ht="12.75">
      <c r="A44" s="63" t="s">
        <v>191</v>
      </c>
      <c r="B44" s="64">
        <v>51</v>
      </c>
      <c r="C44" s="64">
        <v>9</v>
      </c>
      <c r="D44" s="64">
        <f aca="true" t="shared" si="3" ref="D44:D66">(B44/C44)</f>
        <v>5.666666666666667</v>
      </c>
      <c r="P44" s="66"/>
      <c r="R44" s="66"/>
      <c r="S44" s="66"/>
    </row>
    <row r="45" spans="1:4" ht="12.75">
      <c r="A45" s="63" t="s">
        <v>192</v>
      </c>
      <c r="B45" s="64">
        <v>614</v>
      </c>
      <c r="C45" s="64">
        <v>137</v>
      </c>
      <c r="D45" s="64">
        <f t="shared" si="3"/>
        <v>4.481751824817518</v>
      </c>
    </row>
    <row r="46" spans="1:4" ht="12.75">
      <c r="A46" s="63" t="s">
        <v>193</v>
      </c>
      <c r="B46" s="64">
        <v>189</v>
      </c>
      <c r="C46" s="64">
        <v>33</v>
      </c>
      <c r="D46" s="64">
        <f t="shared" si="3"/>
        <v>5.7272727272727275</v>
      </c>
    </row>
    <row r="47" spans="1:4" ht="12.75">
      <c r="A47" s="63" t="s">
        <v>194</v>
      </c>
      <c r="B47" s="64">
        <v>354</v>
      </c>
      <c r="C47" s="64">
        <v>36</v>
      </c>
      <c r="D47" s="64">
        <f t="shared" si="3"/>
        <v>9.833333333333334</v>
      </c>
    </row>
    <row r="48" spans="1:4" ht="12.75">
      <c r="A48" s="63" t="s">
        <v>195</v>
      </c>
      <c r="B48" s="64">
        <v>588</v>
      </c>
      <c r="C48" s="64">
        <v>49</v>
      </c>
      <c r="D48" s="64">
        <f t="shared" si="3"/>
        <v>12</v>
      </c>
    </row>
    <row r="49" spans="1:4" s="60" customFormat="1" ht="12.75">
      <c r="A49" s="61" t="s">
        <v>44</v>
      </c>
      <c r="B49" s="67">
        <f>SUM(B50:B66)</f>
        <v>10533</v>
      </c>
      <c r="C49" s="67">
        <f>SUM(C50:C66)</f>
        <v>646</v>
      </c>
      <c r="D49" s="67">
        <f t="shared" si="3"/>
        <v>16.304953560371516</v>
      </c>
    </row>
    <row r="50" spans="1:4" ht="12.75">
      <c r="A50" s="63" t="s">
        <v>441</v>
      </c>
      <c r="B50" s="64">
        <v>2958</v>
      </c>
      <c r="C50" s="64">
        <v>171</v>
      </c>
      <c r="D50" s="64">
        <f t="shared" si="3"/>
        <v>17.29824561403509</v>
      </c>
    </row>
    <row r="51" spans="1:4" ht="12.75">
      <c r="A51" s="63" t="s">
        <v>442</v>
      </c>
      <c r="B51" s="64">
        <v>634</v>
      </c>
      <c r="C51" s="64">
        <v>33</v>
      </c>
      <c r="D51" s="64">
        <f t="shared" si="3"/>
        <v>19.21212121212121</v>
      </c>
    </row>
    <row r="52" spans="1:4" ht="12.75">
      <c r="A52" s="63" t="s">
        <v>443</v>
      </c>
      <c r="B52" s="64">
        <v>651</v>
      </c>
      <c r="C52" s="64">
        <v>34</v>
      </c>
      <c r="D52" s="64">
        <f t="shared" si="3"/>
        <v>19.147058823529413</v>
      </c>
    </row>
    <row r="53" spans="1:4" ht="12.75">
      <c r="A53" s="63" t="s">
        <v>444</v>
      </c>
      <c r="B53" s="64">
        <v>503</v>
      </c>
      <c r="C53" s="64">
        <v>30</v>
      </c>
      <c r="D53" s="64">
        <f t="shared" si="3"/>
        <v>16.766666666666666</v>
      </c>
    </row>
    <row r="54" spans="1:4" ht="12.75">
      <c r="A54" s="63" t="s">
        <v>445</v>
      </c>
      <c r="B54" s="64">
        <v>854</v>
      </c>
      <c r="C54" s="64">
        <v>54</v>
      </c>
      <c r="D54" s="64">
        <f t="shared" si="3"/>
        <v>15.814814814814815</v>
      </c>
    </row>
    <row r="55" spans="1:4" ht="12.75">
      <c r="A55" s="63" t="s">
        <v>357</v>
      </c>
      <c r="B55" s="64">
        <v>250</v>
      </c>
      <c r="C55" s="64">
        <v>30</v>
      </c>
      <c r="D55" s="64">
        <f t="shared" si="3"/>
        <v>8.333333333333334</v>
      </c>
    </row>
    <row r="56" spans="1:4" ht="12.75">
      <c r="A56" s="63" t="s">
        <v>446</v>
      </c>
      <c r="B56" s="64">
        <v>437</v>
      </c>
      <c r="C56" s="64">
        <v>27</v>
      </c>
      <c r="D56" s="64">
        <f t="shared" si="3"/>
        <v>16.185185185185187</v>
      </c>
    </row>
    <row r="57" spans="1:4" ht="12.75">
      <c r="A57" s="63" t="s">
        <v>447</v>
      </c>
      <c r="B57" s="64">
        <v>255</v>
      </c>
      <c r="C57" s="64">
        <v>19</v>
      </c>
      <c r="D57" s="64">
        <f t="shared" si="3"/>
        <v>13.421052631578947</v>
      </c>
    </row>
    <row r="58" spans="1:4" ht="12.75">
      <c r="A58" s="63" t="s">
        <v>448</v>
      </c>
      <c r="B58" s="64">
        <v>262</v>
      </c>
      <c r="C58" s="64">
        <v>15</v>
      </c>
      <c r="D58" s="64">
        <f t="shared" si="3"/>
        <v>17.466666666666665</v>
      </c>
    </row>
    <row r="59" spans="1:4" ht="12.75">
      <c r="A59" s="63" t="s">
        <v>449</v>
      </c>
      <c r="B59" s="64">
        <v>271</v>
      </c>
      <c r="C59" s="64">
        <v>20</v>
      </c>
      <c r="D59" s="64">
        <f t="shared" si="3"/>
        <v>13.55</v>
      </c>
    </row>
    <row r="60" spans="1:4" ht="12.75">
      <c r="A60" s="63" t="s">
        <v>130</v>
      </c>
      <c r="B60" s="64">
        <v>340</v>
      </c>
      <c r="C60" s="64">
        <v>21</v>
      </c>
      <c r="D60" s="64">
        <f t="shared" si="3"/>
        <v>16.19047619047619</v>
      </c>
    </row>
    <row r="61" spans="1:4" ht="12.75">
      <c r="A61" s="63" t="s">
        <v>131</v>
      </c>
      <c r="B61" s="64">
        <v>130</v>
      </c>
      <c r="C61" s="64">
        <v>13</v>
      </c>
      <c r="D61" s="64">
        <f t="shared" si="3"/>
        <v>10</v>
      </c>
    </row>
    <row r="62" spans="1:4" ht="12.75">
      <c r="A62" s="63" t="s">
        <v>132</v>
      </c>
      <c r="B62" s="64">
        <v>1508</v>
      </c>
      <c r="C62" s="64">
        <v>73</v>
      </c>
      <c r="D62" s="64">
        <f t="shared" si="3"/>
        <v>20.65753424657534</v>
      </c>
    </row>
    <row r="63" spans="1:4" ht="12.75">
      <c r="A63" s="63" t="s">
        <v>133</v>
      </c>
      <c r="B63" s="64">
        <v>717</v>
      </c>
      <c r="C63" s="64">
        <v>27</v>
      </c>
      <c r="D63" s="64">
        <f t="shared" si="3"/>
        <v>26.555555555555557</v>
      </c>
    </row>
    <row r="64" spans="1:4" ht="12.75">
      <c r="A64" s="63" t="s">
        <v>134</v>
      </c>
      <c r="B64" s="64">
        <v>59</v>
      </c>
      <c r="C64" s="64">
        <v>6</v>
      </c>
      <c r="D64" s="64">
        <f t="shared" si="3"/>
        <v>9.833333333333334</v>
      </c>
    </row>
    <row r="65" spans="1:4" ht="12.75">
      <c r="A65" s="63" t="s">
        <v>450</v>
      </c>
      <c r="B65" s="64">
        <v>616</v>
      </c>
      <c r="C65" s="64">
        <v>65</v>
      </c>
      <c r="D65" s="64">
        <f t="shared" si="3"/>
        <v>9.476923076923077</v>
      </c>
    </row>
    <row r="66" spans="1:4" ht="12.75">
      <c r="A66" s="63" t="s">
        <v>336</v>
      </c>
      <c r="B66" s="64">
        <v>88</v>
      </c>
      <c r="C66" s="64">
        <v>8</v>
      </c>
      <c r="D66" s="64">
        <f t="shared" si="3"/>
        <v>11</v>
      </c>
    </row>
    <row r="67" spans="1:4" ht="12.75">
      <c r="A67" s="260" t="s">
        <v>451</v>
      </c>
      <c r="B67" s="261"/>
      <c r="D67" s="260" t="s">
        <v>831</v>
      </c>
    </row>
    <row r="68" spans="1:2" ht="12.75">
      <c r="A68" s="260" t="s">
        <v>452</v>
      </c>
      <c r="B68" s="261"/>
    </row>
    <row r="69" spans="1:2" ht="12.75">
      <c r="A69" s="260" t="s">
        <v>453</v>
      </c>
      <c r="B69" s="261"/>
    </row>
  </sheetData>
  <sheetProtection password="CA55" sheet="1" objects="1" scenarios="1"/>
  <mergeCells count="5">
    <mergeCell ref="A7:A8"/>
    <mergeCell ref="A1:D1"/>
    <mergeCell ref="A2:D2"/>
    <mergeCell ref="A3:D3"/>
    <mergeCell ref="A4:D4"/>
  </mergeCells>
  <printOptions horizontalCentered="1"/>
  <pageMargins left="0.75" right="0.75" top="1" bottom="1" header="0" footer="0"/>
  <pageSetup horizontalDpi="600" verticalDpi="600" orientation="landscape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4"/>
  <sheetViews>
    <sheetView showGridLines="0" workbookViewId="0" topLeftCell="A1">
      <selection activeCell="B31" sqref="B31"/>
    </sheetView>
  </sheetViews>
  <sheetFormatPr defaultColWidth="9.625" defaultRowHeight="12.75"/>
  <cols>
    <col min="1" max="1" width="33.125" style="72" customWidth="1"/>
    <col min="2" max="2" width="8.75390625" style="72" bestFit="1" customWidth="1"/>
    <col min="3" max="3" width="11.625" style="72" customWidth="1"/>
    <col min="4" max="4" width="10.625" style="72" customWidth="1"/>
    <col min="5" max="5" width="11.125" style="72" customWidth="1"/>
    <col min="6" max="6" width="9.625" style="72" bestFit="1" customWidth="1"/>
    <col min="7" max="8" width="9.625" style="72" customWidth="1"/>
    <col min="9" max="16384" width="9.625" style="72" customWidth="1"/>
  </cols>
  <sheetData>
    <row r="1" spans="1:8" s="69" customFormat="1" ht="12.75">
      <c r="A1" s="479" t="s">
        <v>0</v>
      </c>
      <c r="B1" s="479"/>
      <c r="C1" s="479"/>
      <c r="D1" s="479"/>
      <c r="E1" s="479"/>
      <c r="F1" s="479"/>
      <c r="G1" s="479"/>
      <c r="H1" s="479"/>
    </row>
    <row r="2" spans="1:8" s="69" customFormat="1" ht="12.75">
      <c r="A2" s="479" t="s">
        <v>454</v>
      </c>
      <c r="B2" s="479"/>
      <c r="C2" s="479"/>
      <c r="D2" s="479"/>
      <c r="E2" s="479"/>
      <c r="F2" s="479"/>
      <c r="G2" s="479"/>
      <c r="H2" s="479"/>
    </row>
    <row r="3" spans="1:8" s="69" customFormat="1" ht="12.75">
      <c r="A3" s="479" t="s">
        <v>820</v>
      </c>
      <c r="B3" s="479"/>
      <c r="C3" s="479"/>
      <c r="D3" s="479"/>
      <c r="E3" s="479"/>
      <c r="F3" s="479"/>
      <c r="G3" s="479"/>
      <c r="H3" s="479"/>
    </row>
    <row r="4" s="69" customFormat="1" ht="12.75">
      <c r="A4" s="68"/>
    </row>
    <row r="5" s="69" customFormat="1" ht="12.75">
      <c r="A5" s="68" t="s">
        <v>813</v>
      </c>
    </row>
    <row r="6" spans="1:8" s="69" customFormat="1" ht="12.75">
      <c r="A6" s="480" t="s">
        <v>455</v>
      </c>
      <c r="B6" s="483" t="s">
        <v>816</v>
      </c>
      <c r="C6" s="484"/>
      <c r="D6" s="484"/>
      <c r="E6" s="485"/>
      <c r="F6" s="486" t="s">
        <v>817</v>
      </c>
      <c r="G6" s="487"/>
      <c r="H6" s="485"/>
    </row>
    <row r="7" spans="1:8" s="69" customFormat="1" ht="12.75">
      <c r="A7" s="481"/>
      <c r="B7" s="202" t="s">
        <v>141</v>
      </c>
      <c r="C7" s="483" t="s">
        <v>818</v>
      </c>
      <c r="D7" s="488"/>
      <c r="E7" s="201" t="s">
        <v>456</v>
      </c>
      <c r="F7" s="202" t="s">
        <v>457</v>
      </c>
      <c r="G7" s="200" t="s">
        <v>458</v>
      </c>
      <c r="H7" s="202" t="s">
        <v>459</v>
      </c>
    </row>
    <row r="8" spans="1:8" s="69" customFormat="1" ht="12.75">
      <c r="A8" s="482"/>
      <c r="B8" s="204" t="s">
        <v>6</v>
      </c>
      <c r="C8" s="203" t="s">
        <v>460</v>
      </c>
      <c r="D8" s="199" t="s">
        <v>461</v>
      </c>
      <c r="E8" s="205" t="s">
        <v>462</v>
      </c>
      <c r="F8" s="204" t="s">
        <v>463</v>
      </c>
      <c r="G8" s="206" t="s">
        <v>8</v>
      </c>
      <c r="H8" s="204" t="s">
        <v>146</v>
      </c>
    </row>
    <row r="9" spans="1:8" s="69" customFormat="1" ht="19.5" customHeight="1">
      <c r="A9" s="70" t="s">
        <v>70</v>
      </c>
      <c r="B9" s="196">
        <f>SUM(B10+B20+B34)</f>
        <v>16901</v>
      </c>
      <c r="C9" s="195">
        <f>SUM(C10+C20+C34)</f>
        <v>461</v>
      </c>
      <c r="D9" s="195">
        <f>SUM(D10+D20+D34)</f>
        <v>118</v>
      </c>
      <c r="E9" s="197">
        <f>(C9/$C$9)*100</f>
        <v>100</v>
      </c>
      <c r="F9" s="198">
        <f>($B$9/C9)</f>
        <v>36.66160520607375</v>
      </c>
      <c r="G9" s="198"/>
      <c r="H9" s="198">
        <f>(B9/C9)</f>
        <v>36.66160520607375</v>
      </c>
    </row>
    <row r="10" spans="1:8" s="69" customFormat="1" ht="19.5" customHeight="1">
      <c r="A10" s="70" t="s">
        <v>71</v>
      </c>
      <c r="B10" s="262">
        <f>SUM(B11+B13+B16)</f>
        <v>38</v>
      </c>
      <c r="C10" s="207"/>
      <c r="D10" s="207"/>
      <c r="E10" s="207"/>
      <c r="F10" s="207"/>
      <c r="G10" s="207"/>
      <c r="H10" s="207"/>
    </row>
    <row r="11" spans="1:8" ht="12.75">
      <c r="A11" s="70" t="s">
        <v>72</v>
      </c>
      <c r="B11" s="262">
        <f>SUM(B12:B12)</f>
        <v>5</v>
      </c>
      <c r="C11" s="207">
        <f>SUM(C12:C12)</f>
        <v>0</v>
      </c>
      <c r="D11" s="207">
        <f>SUM(D12:D12)</f>
        <v>0</v>
      </c>
      <c r="E11" s="208"/>
      <c r="F11" s="208"/>
      <c r="G11" s="208"/>
      <c r="H11" s="208"/>
    </row>
    <row r="12" spans="1:8" ht="11.25" customHeight="1">
      <c r="A12" s="71" t="s">
        <v>167</v>
      </c>
      <c r="B12" s="263">
        <v>5</v>
      </c>
      <c r="C12" s="208"/>
      <c r="D12" s="208"/>
      <c r="E12" s="208"/>
      <c r="F12" s="208"/>
      <c r="G12" s="208"/>
      <c r="H12" s="208"/>
    </row>
    <row r="13" spans="1:8" ht="12.75">
      <c r="A13" s="70" t="s">
        <v>464</v>
      </c>
      <c r="B13" s="262">
        <f>SUM(B14:B15)</f>
        <v>13</v>
      </c>
      <c r="C13" s="207">
        <f>SUM(C14:C15)</f>
        <v>0</v>
      </c>
      <c r="D13" s="207">
        <f>SUM(D14:D15)</f>
        <v>0</v>
      </c>
      <c r="E13" s="208"/>
      <c r="F13" s="208"/>
      <c r="G13" s="208"/>
      <c r="H13" s="208"/>
    </row>
    <row r="14" spans="1:8" ht="11.25" customHeight="1">
      <c r="A14" s="71" t="s">
        <v>167</v>
      </c>
      <c r="B14" s="263">
        <v>2</v>
      </c>
      <c r="C14" s="208"/>
      <c r="D14" s="208"/>
      <c r="E14" s="208"/>
      <c r="F14" s="208"/>
      <c r="G14" s="208"/>
      <c r="H14" s="208"/>
    </row>
    <row r="15" spans="1:8" ht="11.25" customHeight="1">
      <c r="A15" s="71" t="s">
        <v>168</v>
      </c>
      <c r="B15" s="263">
        <v>11</v>
      </c>
      <c r="C15" s="208"/>
      <c r="D15" s="208"/>
      <c r="E15" s="208"/>
      <c r="F15" s="208"/>
      <c r="G15" s="208"/>
      <c r="H15" s="208"/>
    </row>
    <row r="16" spans="1:8" ht="12.75">
      <c r="A16" s="71" t="s">
        <v>819</v>
      </c>
      <c r="B16" s="262">
        <f>SUM(B17:B19)</f>
        <v>20</v>
      </c>
      <c r="C16" s="207">
        <f>SUM(C17:C19)</f>
        <v>0</v>
      </c>
      <c r="D16" s="207">
        <f>SUM(D17:D19)</f>
        <v>0</v>
      </c>
      <c r="E16" s="208"/>
      <c r="F16" s="208"/>
      <c r="G16" s="208"/>
      <c r="H16" s="208"/>
    </row>
    <row r="17" spans="1:8" ht="11.25" customHeight="1">
      <c r="A17" s="71" t="s">
        <v>169</v>
      </c>
      <c r="B17" s="263">
        <v>7</v>
      </c>
      <c r="C17" s="208"/>
      <c r="D17" s="208"/>
      <c r="E17" s="208"/>
      <c r="F17" s="208"/>
      <c r="G17" s="208"/>
      <c r="H17" s="208"/>
    </row>
    <row r="18" spans="1:8" ht="11.25" customHeight="1">
      <c r="A18" s="71" t="s">
        <v>170</v>
      </c>
      <c r="B18" s="263">
        <v>7</v>
      </c>
      <c r="C18" s="208"/>
      <c r="D18" s="208"/>
      <c r="E18" s="208"/>
      <c r="F18" s="208"/>
      <c r="G18" s="208"/>
      <c r="H18" s="208"/>
    </row>
    <row r="19" spans="1:8" ht="11.25" customHeight="1">
      <c r="A19" s="71" t="s">
        <v>465</v>
      </c>
      <c r="B19" s="263">
        <v>6</v>
      </c>
      <c r="C19" s="208"/>
      <c r="D19" s="208"/>
      <c r="E19" s="208"/>
      <c r="F19" s="208"/>
      <c r="G19" s="208"/>
      <c r="H19" s="208"/>
    </row>
    <row r="20" spans="1:8" s="69" customFormat="1" ht="19.5" customHeight="1">
      <c r="A20" s="70" t="s">
        <v>80</v>
      </c>
      <c r="B20" s="262">
        <f>SUM(B21+B22+B23+B24+B25+B26+B27+B28+B29+B30+B31+B32+B33)</f>
        <v>6330</v>
      </c>
      <c r="C20" s="262">
        <f>SUM(C21:C33)</f>
        <v>245</v>
      </c>
      <c r="D20" s="262">
        <f>SUM(D21:D33)</f>
        <v>54</v>
      </c>
      <c r="E20" s="264">
        <f>(C20/$C$9)*100</f>
        <v>53.14533622559653</v>
      </c>
      <c r="F20" s="265">
        <f>($B$9/C20)</f>
        <v>68.98367346938775</v>
      </c>
      <c r="G20" s="265">
        <f>($B$20/C20)</f>
        <v>25.836734693877553</v>
      </c>
      <c r="H20" s="265">
        <f aca="true" t="shared" si="0" ref="H20:H30">(B20/C20)</f>
        <v>25.836734693877553</v>
      </c>
    </row>
    <row r="21" spans="1:8" ht="11.25" customHeight="1">
      <c r="A21" s="71" t="s">
        <v>466</v>
      </c>
      <c r="B21" s="263">
        <v>73</v>
      </c>
      <c r="C21" s="266">
        <v>23</v>
      </c>
      <c r="D21" s="263">
        <v>3</v>
      </c>
      <c r="E21" s="267">
        <f>(C21/$C$9)*100</f>
        <v>4.989154013015185</v>
      </c>
      <c r="F21" s="266">
        <f>($B$9/C21)</f>
        <v>734.8260869565217</v>
      </c>
      <c r="G21" s="266">
        <f>($B$20/C21)</f>
        <v>275.2173913043478</v>
      </c>
      <c r="H21" s="266">
        <f t="shared" si="0"/>
        <v>3.1739130434782608</v>
      </c>
    </row>
    <row r="22" spans="1:8" ht="11.25" customHeight="1">
      <c r="A22" s="71" t="s">
        <v>467</v>
      </c>
      <c r="B22" s="263">
        <v>81</v>
      </c>
      <c r="C22" s="263">
        <v>15</v>
      </c>
      <c r="D22" s="208"/>
      <c r="E22" s="267">
        <f aca="true" t="shared" si="1" ref="E22:E32">(C22/$C$9)*100</f>
        <v>3.2537960954446854</v>
      </c>
      <c r="F22" s="266">
        <f aca="true" t="shared" si="2" ref="F22:F32">($B$9/C22)</f>
        <v>1126.7333333333333</v>
      </c>
      <c r="G22" s="266">
        <f aca="true" t="shared" si="3" ref="G22:G32">($B$20/C22)</f>
        <v>422</v>
      </c>
      <c r="H22" s="266">
        <f t="shared" si="0"/>
        <v>5.4</v>
      </c>
    </row>
    <row r="23" spans="1:8" ht="11.25" customHeight="1">
      <c r="A23" s="71" t="s">
        <v>468</v>
      </c>
      <c r="B23" s="263">
        <v>378</v>
      </c>
      <c r="C23" s="263">
        <v>48</v>
      </c>
      <c r="D23" s="263">
        <v>8</v>
      </c>
      <c r="E23" s="267">
        <f t="shared" si="1"/>
        <v>10.412147505422993</v>
      </c>
      <c r="F23" s="266">
        <f t="shared" si="2"/>
        <v>352.1041666666667</v>
      </c>
      <c r="G23" s="266">
        <f t="shared" si="3"/>
        <v>131.875</v>
      </c>
      <c r="H23" s="266">
        <f t="shared" si="0"/>
        <v>7.875</v>
      </c>
    </row>
    <row r="24" spans="1:8" ht="11.25" customHeight="1">
      <c r="A24" s="71" t="s">
        <v>469</v>
      </c>
      <c r="B24" s="263">
        <v>2383</v>
      </c>
      <c r="C24" s="266">
        <v>38</v>
      </c>
      <c r="D24" s="263">
        <v>2</v>
      </c>
      <c r="E24" s="267">
        <f t="shared" si="1"/>
        <v>8.24295010845987</v>
      </c>
      <c r="F24" s="266">
        <f t="shared" si="2"/>
        <v>444.7631578947368</v>
      </c>
      <c r="G24" s="266">
        <f t="shared" si="3"/>
        <v>166.57894736842104</v>
      </c>
      <c r="H24" s="266">
        <f t="shared" si="0"/>
        <v>62.71052631578947</v>
      </c>
    </row>
    <row r="25" spans="1:8" ht="11.25" customHeight="1">
      <c r="A25" s="71" t="s">
        <v>233</v>
      </c>
      <c r="B25" s="263">
        <v>950</v>
      </c>
      <c r="C25" s="266">
        <v>13</v>
      </c>
      <c r="D25" s="263">
        <v>6</v>
      </c>
      <c r="E25" s="267">
        <f t="shared" si="1"/>
        <v>2.8199566160520604</v>
      </c>
      <c r="F25" s="266">
        <f t="shared" si="2"/>
        <v>1300.076923076923</v>
      </c>
      <c r="G25" s="266">
        <f t="shared" si="3"/>
        <v>486.9230769230769</v>
      </c>
      <c r="H25" s="266">
        <f t="shared" si="0"/>
        <v>73.07692307692308</v>
      </c>
    </row>
    <row r="26" spans="1:8" ht="11.25" customHeight="1">
      <c r="A26" s="71" t="s">
        <v>470</v>
      </c>
      <c r="B26" s="263">
        <v>440</v>
      </c>
      <c r="C26" s="266">
        <v>33</v>
      </c>
      <c r="D26" s="263">
        <v>3</v>
      </c>
      <c r="E26" s="267">
        <f t="shared" si="1"/>
        <v>7.158351409978309</v>
      </c>
      <c r="F26" s="266">
        <f t="shared" si="2"/>
        <v>512.1515151515151</v>
      </c>
      <c r="G26" s="266">
        <f t="shared" si="3"/>
        <v>191.8181818181818</v>
      </c>
      <c r="H26" s="266">
        <f t="shared" si="0"/>
        <v>13.333333333333334</v>
      </c>
    </row>
    <row r="27" spans="1:8" ht="11.25" customHeight="1">
      <c r="A27" s="71" t="s">
        <v>471</v>
      </c>
      <c r="B27" s="263">
        <v>164</v>
      </c>
      <c r="C27" s="266"/>
      <c r="D27" s="263">
        <v>1</v>
      </c>
      <c r="E27" s="267">
        <f t="shared" si="1"/>
        <v>0</v>
      </c>
      <c r="F27" s="266" t="e">
        <f t="shared" si="2"/>
        <v>#DIV/0!</v>
      </c>
      <c r="G27" s="266" t="e">
        <f t="shared" si="3"/>
        <v>#DIV/0!</v>
      </c>
      <c r="H27" s="266" t="e">
        <f t="shared" si="0"/>
        <v>#DIV/0!</v>
      </c>
    </row>
    <row r="28" spans="1:8" ht="11.25" customHeight="1">
      <c r="A28" s="71" t="s">
        <v>472</v>
      </c>
      <c r="B28" s="263">
        <v>65</v>
      </c>
      <c r="C28" s="266">
        <v>14</v>
      </c>
      <c r="D28" s="263">
        <v>3</v>
      </c>
      <c r="E28" s="267">
        <f t="shared" si="1"/>
        <v>3.036876355748373</v>
      </c>
      <c r="F28" s="266">
        <f t="shared" si="2"/>
        <v>1207.2142857142858</v>
      </c>
      <c r="G28" s="266">
        <f t="shared" si="3"/>
        <v>452.14285714285717</v>
      </c>
      <c r="H28" s="266">
        <f t="shared" si="0"/>
        <v>4.642857142857143</v>
      </c>
    </row>
    <row r="29" spans="1:8" ht="11.25" customHeight="1">
      <c r="A29" s="71" t="s">
        <v>473</v>
      </c>
      <c r="B29" s="263">
        <v>51</v>
      </c>
      <c r="C29" s="266"/>
      <c r="D29" s="208"/>
      <c r="E29" s="267">
        <f t="shared" si="1"/>
        <v>0</v>
      </c>
      <c r="F29" s="266" t="e">
        <f t="shared" si="2"/>
        <v>#DIV/0!</v>
      </c>
      <c r="G29" s="266" t="e">
        <f t="shared" si="3"/>
        <v>#DIV/0!</v>
      </c>
      <c r="H29" s="266" t="e">
        <f t="shared" si="0"/>
        <v>#DIV/0!</v>
      </c>
    </row>
    <row r="30" spans="1:8" ht="11.25" customHeight="1">
      <c r="A30" s="71" t="s">
        <v>474</v>
      </c>
      <c r="B30" s="263">
        <v>614</v>
      </c>
      <c r="C30" s="263">
        <v>25</v>
      </c>
      <c r="D30" s="263">
        <v>15</v>
      </c>
      <c r="E30" s="267">
        <f t="shared" si="1"/>
        <v>5.42299349240781</v>
      </c>
      <c r="F30" s="266">
        <f t="shared" si="2"/>
        <v>676.04</v>
      </c>
      <c r="G30" s="266">
        <f t="shared" si="3"/>
        <v>253.2</v>
      </c>
      <c r="H30" s="266">
        <f t="shared" si="0"/>
        <v>24.56</v>
      </c>
    </row>
    <row r="31" spans="1:8" ht="11.25" customHeight="1">
      <c r="A31" s="71" t="s">
        <v>475</v>
      </c>
      <c r="B31" s="263">
        <v>189</v>
      </c>
      <c r="C31" s="266">
        <v>4</v>
      </c>
      <c r="D31" s="263">
        <v>3</v>
      </c>
      <c r="E31" s="267">
        <f t="shared" si="1"/>
        <v>0.8676789587852495</v>
      </c>
      <c r="F31" s="266">
        <f t="shared" si="2"/>
        <v>4225.25</v>
      </c>
      <c r="G31" s="266">
        <f t="shared" si="3"/>
        <v>1582.5</v>
      </c>
      <c r="H31" s="266">
        <f aca="true" t="shared" si="4" ref="H31:H49">(B31/C31)</f>
        <v>47.25</v>
      </c>
    </row>
    <row r="32" spans="1:8" ht="11.25" customHeight="1">
      <c r="A32" s="71" t="s">
        <v>476</v>
      </c>
      <c r="B32" s="263">
        <v>354</v>
      </c>
      <c r="C32" s="266">
        <v>17</v>
      </c>
      <c r="D32" s="263">
        <v>8</v>
      </c>
      <c r="E32" s="267">
        <f t="shared" si="1"/>
        <v>3.68763557483731</v>
      </c>
      <c r="F32" s="266">
        <f t="shared" si="2"/>
        <v>994.1764705882352</v>
      </c>
      <c r="G32" s="266">
        <f t="shared" si="3"/>
        <v>372.3529411764706</v>
      </c>
      <c r="H32" s="266">
        <f t="shared" si="4"/>
        <v>20.823529411764707</v>
      </c>
    </row>
    <row r="33" spans="1:8" ht="11.25" customHeight="1">
      <c r="A33" s="71" t="s">
        <v>477</v>
      </c>
      <c r="B33" s="263">
        <v>588</v>
      </c>
      <c r="C33" s="266">
        <v>15</v>
      </c>
      <c r="D33" s="263">
        <v>2</v>
      </c>
      <c r="E33" s="267">
        <f aca="true" t="shared" si="5" ref="E33:E49">(C33/$C$9)*100</f>
        <v>3.2537960954446854</v>
      </c>
      <c r="F33" s="266">
        <f aca="true" t="shared" si="6" ref="F33:F49">($B$9/C33)</f>
        <v>1126.7333333333333</v>
      </c>
      <c r="G33" s="266">
        <f>($B$20/C33)</f>
        <v>422</v>
      </c>
      <c r="H33" s="266">
        <f t="shared" si="4"/>
        <v>39.2</v>
      </c>
    </row>
    <row r="34" spans="1:8" s="69" customFormat="1" ht="19.5" customHeight="1">
      <c r="A34" s="70" t="s">
        <v>478</v>
      </c>
      <c r="B34" s="262">
        <f>SUM(B35:B51)</f>
        <v>10533</v>
      </c>
      <c r="C34" s="262">
        <f>SUM(C35:C51)</f>
        <v>216</v>
      </c>
      <c r="D34" s="262">
        <f>SUM(D35:D51)</f>
        <v>64</v>
      </c>
      <c r="E34" s="264">
        <f t="shared" si="5"/>
        <v>46.85466377440347</v>
      </c>
      <c r="F34" s="265">
        <f t="shared" si="6"/>
        <v>78.24537037037037</v>
      </c>
      <c r="G34" s="265">
        <f aca="true" t="shared" si="7" ref="G34:G49">($B$34/C34)</f>
        <v>48.763888888888886</v>
      </c>
      <c r="H34" s="265">
        <f t="shared" si="4"/>
        <v>48.763888888888886</v>
      </c>
    </row>
    <row r="35" spans="1:8" ht="11.25" customHeight="1">
      <c r="A35" s="71" t="s">
        <v>479</v>
      </c>
      <c r="B35" s="263">
        <v>2958</v>
      </c>
      <c r="C35" s="266">
        <v>39</v>
      </c>
      <c r="D35" s="263">
        <v>4</v>
      </c>
      <c r="E35" s="267">
        <f t="shared" si="5"/>
        <v>8.459869848156181</v>
      </c>
      <c r="F35" s="266">
        <f t="shared" si="6"/>
        <v>433.35897435897436</v>
      </c>
      <c r="G35" s="266">
        <f t="shared" si="7"/>
        <v>270.0769230769231</v>
      </c>
      <c r="H35" s="266">
        <f t="shared" si="4"/>
        <v>75.84615384615384</v>
      </c>
    </row>
    <row r="36" spans="1:8" ht="11.25" customHeight="1">
      <c r="A36" s="71" t="s">
        <v>480</v>
      </c>
      <c r="B36" s="263">
        <v>634</v>
      </c>
      <c r="C36" s="266">
        <v>8</v>
      </c>
      <c r="D36" s="263">
        <v>3</v>
      </c>
      <c r="E36" s="267">
        <f t="shared" si="5"/>
        <v>1.735357917570499</v>
      </c>
      <c r="F36" s="266">
        <f t="shared" si="6"/>
        <v>2112.625</v>
      </c>
      <c r="G36" s="266">
        <f t="shared" si="7"/>
        <v>1316.625</v>
      </c>
      <c r="H36" s="266">
        <f t="shared" si="4"/>
        <v>79.25</v>
      </c>
    </row>
    <row r="37" spans="1:8" ht="11.25" customHeight="1">
      <c r="A37" s="71" t="s">
        <v>481</v>
      </c>
      <c r="B37" s="263">
        <v>651</v>
      </c>
      <c r="C37" s="266">
        <v>8</v>
      </c>
      <c r="D37" s="263">
        <v>4</v>
      </c>
      <c r="E37" s="267">
        <f t="shared" si="5"/>
        <v>1.735357917570499</v>
      </c>
      <c r="F37" s="266">
        <f t="shared" si="6"/>
        <v>2112.625</v>
      </c>
      <c r="G37" s="266">
        <f t="shared" si="7"/>
        <v>1316.625</v>
      </c>
      <c r="H37" s="266">
        <f t="shared" si="4"/>
        <v>81.375</v>
      </c>
    </row>
    <row r="38" spans="1:8" ht="11.25" customHeight="1">
      <c r="A38" s="71" t="s">
        <v>482</v>
      </c>
      <c r="B38" s="263">
        <v>503</v>
      </c>
      <c r="C38" s="266">
        <v>10</v>
      </c>
      <c r="D38" s="263">
        <v>4</v>
      </c>
      <c r="E38" s="267">
        <f t="shared" si="5"/>
        <v>2.1691973969631237</v>
      </c>
      <c r="F38" s="266">
        <f t="shared" si="6"/>
        <v>1690.1</v>
      </c>
      <c r="G38" s="266">
        <f t="shared" si="7"/>
        <v>1053.3</v>
      </c>
      <c r="H38" s="266">
        <f t="shared" si="4"/>
        <v>50.3</v>
      </c>
    </row>
    <row r="39" spans="1:8" ht="11.25" customHeight="1">
      <c r="A39" s="71" t="s">
        <v>483</v>
      </c>
      <c r="B39" s="263">
        <v>854</v>
      </c>
      <c r="C39" s="266">
        <v>19</v>
      </c>
      <c r="D39" s="263">
        <v>4</v>
      </c>
      <c r="E39" s="267">
        <f t="shared" si="5"/>
        <v>4.121475054229935</v>
      </c>
      <c r="F39" s="266">
        <f t="shared" si="6"/>
        <v>889.5263157894736</v>
      </c>
      <c r="G39" s="266">
        <f t="shared" si="7"/>
        <v>554.3684210526316</v>
      </c>
      <c r="H39" s="266">
        <f t="shared" si="4"/>
        <v>44.94736842105263</v>
      </c>
    </row>
    <row r="40" spans="1:8" ht="11.25" customHeight="1">
      <c r="A40" s="71" t="s">
        <v>484</v>
      </c>
      <c r="B40" s="263">
        <v>250</v>
      </c>
      <c r="C40" s="266">
        <v>26</v>
      </c>
      <c r="D40" s="263">
        <v>10</v>
      </c>
      <c r="E40" s="267">
        <f t="shared" si="5"/>
        <v>5.639913232104121</v>
      </c>
      <c r="F40" s="266">
        <f t="shared" si="6"/>
        <v>650.0384615384615</v>
      </c>
      <c r="G40" s="266">
        <f t="shared" si="7"/>
        <v>405.11538461538464</v>
      </c>
      <c r="H40" s="266">
        <f t="shared" si="4"/>
        <v>9.615384615384615</v>
      </c>
    </row>
    <row r="41" spans="1:8" ht="11.25" customHeight="1">
      <c r="A41" s="71" t="s">
        <v>485</v>
      </c>
      <c r="B41" s="263">
        <v>437</v>
      </c>
      <c r="C41" s="266">
        <v>14</v>
      </c>
      <c r="D41" s="263">
        <v>6</v>
      </c>
      <c r="E41" s="267">
        <f t="shared" si="5"/>
        <v>3.036876355748373</v>
      </c>
      <c r="F41" s="266">
        <f t="shared" si="6"/>
        <v>1207.2142857142858</v>
      </c>
      <c r="G41" s="266">
        <f t="shared" si="7"/>
        <v>752.3571428571429</v>
      </c>
      <c r="H41" s="266">
        <f t="shared" si="4"/>
        <v>31.214285714285715</v>
      </c>
    </row>
    <row r="42" spans="1:8" ht="11.25" customHeight="1">
      <c r="A42" s="71" t="s">
        <v>486</v>
      </c>
      <c r="B42" s="263">
        <v>255</v>
      </c>
      <c r="C42" s="266">
        <v>8</v>
      </c>
      <c r="D42" s="263">
        <v>4</v>
      </c>
      <c r="E42" s="267">
        <f t="shared" si="5"/>
        <v>1.735357917570499</v>
      </c>
      <c r="F42" s="266">
        <f t="shared" si="6"/>
        <v>2112.625</v>
      </c>
      <c r="G42" s="266">
        <f t="shared" si="7"/>
        <v>1316.625</v>
      </c>
      <c r="H42" s="266">
        <f t="shared" si="4"/>
        <v>31.875</v>
      </c>
    </row>
    <row r="43" spans="1:8" ht="11.25" customHeight="1">
      <c r="A43" s="71" t="s">
        <v>487</v>
      </c>
      <c r="B43" s="263">
        <v>262</v>
      </c>
      <c r="C43" s="266">
        <v>18</v>
      </c>
      <c r="D43" s="263">
        <v>5</v>
      </c>
      <c r="E43" s="267">
        <f t="shared" si="5"/>
        <v>3.9045553145336225</v>
      </c>
      <c r="F43" s="266">
        <f t="shared" si="6"/>
        <v>938.9444444444445</v>
      </c>
      <c r="G43" s="266">
        <f t="shared" si="7"/>
        <v>585.1666666666666</v>
      </c>
      <c r="H43" s="266">
        <f t="shared" si="4"/>
        <v>14.555555555555555</v>
      </c>
    </row>
    <row r="44" spans="1:8" ht="11.25" customHeight="1">
      <c r="A44" s="71" t="s">
        <v>488</v>
      </c>
      <c r="B44" s="263">
        <v>271</v>
      </c>
      <c r="C44" s="266">
        <v>9</v>
      </c>
      <c r="D44" s="263">
        <v>4</v>
      </c>
      <c r="E44" s="267">
        <f t="shared" si="5"/>
        <v>1.9522776572668112</v>
      </c>
      <c r="F44" s="266">
        <f t="shared" si="6"/>
        <v>1877.888888888889</v>
      </c>
      <c r="G44" s="266">
        <f t="shared" si="7"/>
        <v>1170.3333333333333</v>
      </c>
      <c r="H44" s="266">
        <f t="shared" si="4"/>
        <v>30.11111111111111</v>
      </c>
    </row>
    <row r="45" spans="1:8" ht="11.25" customHeight="1">
      <c r="A45" s="71" t="s">
        <v>489</v>
      </c>
      <c r="B45" s="263">
        <v>340</v>
      </c>
      <c r="C45" s="266">
        <v>8</v>
      </c>
      <c r="D45" s="263">
        <v>4</v>
      </c>
      <c r="E45" s="267">
        <f t="shared" si="5"/>
        <v>1.735357917570499</v>
      </c>
      <c r="F45" s="266">
        <f t="shared" si="6"/>
        <v>2112.625</v>
      </c>
      <c r="G45" s="266">
        <f t="shared" si="7"/>
        <v>1316.625</v>
      </c>
      <c r="H45" s="266">
        <f t="shared" si="4"/>
        <v>42.5</v>
      </c>
    </row>
    <row r="46" spans="1:8" ht="11.25" customHeight="1">
      <c r="A46" s="71" t="s">
        <v>490</v>
      </c>
      <c r="B46" s="263">
        <v>130</v>
      </c>
      <c r="C46" s="266">
        <v>9</v>
      </c>
      <c r="D46" s="263">
        <v>4</v>
      </c>
      <c r="E46" s="267">
        <f t="shared" si="5"/>
        <v>1.9522776572668112</v>
      </c>
      <c r="F46" s="266">
        <f t="shared" si="6"/>
        <v>1877.888888888889</v>
      </c>
      <c r="G46" s="266">
        <f t="shared" si="7"/>
        <v>1170.3333333333333</v>
      </c>
      <c r="H46" s="266">
        <f t="shared" si="4"/>
        <v>14.444444444444445</v>
      </c>
    </row>
    <row r="47" spans="1:8" ht="11.25" customHeight="1">
      <c r="A47" s="71" t="s">
        <v>491</v>
      </c>
      <c r="B47" s="263">
        <v>1508</v>
      </c>
      <c r="C47" s="266">
        <v>11</v>
      </c>
      <c r="D47" s="263">
        <v>3</v>
      </c>
      <c r="E47" s="267">
        <f t="shared" si="5"/>
        <v>2.386117136659436</v>
      </c>
      <c r="F47" s="266">
        <f t="shared" si="6"/>
        <v>1536.4545454545455</v>
      </c>
      <c r="G47" s="266">
        <f t="shared" si="7"/>
        <v>957.5454545454545</v>
      </c>
      <c r="H47" s="266">
        <f t="shared" si="4"/>
        <v>137.0909090909091</v>
      </c>
    </row>
    <row r="48" spans="1:8" ht="11.25" customHeight="1">
      <c r="A48" s="71" t="s">
        <v>492</v>
      </c>
      <c r="B48" s="263">
        <v>717</v>
      </c>
      <c r="C48" s="266">
        <v>9</v>
      </c>
      <c r="D48" s="263">
        <v>2</v>
      </c>
      <c r="E48" s="267">
        <f t="shared" si="5"/>
        <v>1.9522776572668112</v>
      </c>
      <c r="F48" s="266">
        <f t="shared" si="6"/>
        <v>1877.888888888889</v>
      </c>
      <c r="G48" s="266">
        <f t="shared" si="7"/>
        <v>1170.3333333333333</v>
      </c>
      <c r="H48" s="266">
        <f t="shared" si="4"/>
        <v>79.66666666666667</v>
      </c>
    </row>
    <row r="49" spans="1:8" ht="11.25" customHeight="1">
      <c r="A49" s="71" t="s">
        <v>493</v>
      </c>
      <c r="B49" s="263">
        <v>59</v>
      </c>
      <c r="C49" s="263">
        <v>6</v>
      </c>
      <c r="D49" s="263">
        <v>1</v>
      </c>
      <c r="E49" s="267">
        <f t="shared" si="5"/>
        <v>1.3015184381778742</v>
      </c>
      <c r="F49" s="266">
        <f t="shared" si="6"/>
        <v>2816.8333333333335</v>
      </c>
      <c r="G49" s="266">
        <f t="shared" si="7"/>
        <v>1755.5</v>
      </c>
      <c r="H49" s="266">
        <f t="shared" si="4"/>
        <v>9.833333333333334</v>
      </c>
    </row>
    <row r="50" spans="1:8" ht="11.25" customHeight="1">
      <c r="A50" s="71" t="s">
        <v>471</v>
      </c>
      <c r="B50" s="263">
        <v>616</v>
      </c>
      <c r="C50" s="208">
        <v>14</v>
      </c>
      <c r="D50" s="208">
        <v>2</v>
      </c>
      <c r="E50" s="267">
        <f>(C50/$C$9)*100</f>
        <v>3.036876355748373</v>
      </c>
      <c r="F50" s="266">
        <f>($B$9/C50)</f>
        <v>1207.2142857142858</v>
      </c>
      <c r="G50" s="266">
        <f>($B$34/C50)</f>
        <v>752.3571428571429</v>
      </c>
      <c r="H50" s="266">
        <f>(B50/C50)</f>
        <v>44</v>
      </c>
    </row>
    <row r="51" spans="1:8" ht="11.25" customHeight="1">
      <c r="A51" s="71" t="s">
        <v>291</v>
      </c>
      <c r="B51" s="263">
        <v>88</v>
      </c>
      <c r="C51" s="208"/>
      <c r="D51" s="208"/>
      <c r="E51" s="267">
        <f>(C51/$C$9)*100</f>
        <v>0</v>
      </c>
      <c r="F51" s="266" t="e">
        <f>($B$9/C51)</f>
        <v>#DIV/0!</v>
      </c>
      <c r="G51" s="266" t="e">
        <f>($B$34/C51)</f>
        <v>#DIV/0!</v>
      </c>
      <c r="H51" s="266" t="e">
        <f>(B51/C51)</f>
        <v>#DIV/0!</v>
      </c>
    </row>
    <row r="52" spans="5:8" ht="12.75">
      <c r="E52" s="74"/>
      <c r="F52" s="73"/>
      <c r="G52" s="73"/>
      <c r="H52" s="75" t="s">
        <v>825</v>
      </c>
    </row>
    <row r="53" spans="5:8" ht="12.75">
      <c r="E53" s="74"/>
      <c r="F53" s="73"/>
      <c r="G53" s="73"/>
      <c r="H53" s="73"/>
    </row>
    <row r="54" spans="3:8" ht="12.75">
      <c r="C54" s="73"/>
      <c r="E54" s="74"/>
      <c r="F54" s="73"/>
      <c r="G54" s="73"/>
      <c r="H54" s="73"/>
    </row>
  </sheetData>
  <sheetProtection password="CA55" sheet="1" objects="1" scenarios="1"/>
  <mergeCells count="7">
    <mergeCell ref="A1:H1"/>
    <mergeCell ref="A2:H2"/>
    <mergeCell ref="A3:H3"/>
    <mergeCell ref="A6:A8"/>
    <mergeCell ref="B6:E6"/>
    <mergeCell ref="F6:H6"/>
    <mergeCell ref="C7:D7"/>
  </mergeCells>
  <printOptions/>
  <pageMargins left="0.75" right="0.75" top="1" bottom="1" header="0" footer="0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59"/>
  <sheetViews>
    <sheetView showGridLines="0" workbookViewId="0" topLeftCell="A1">
      <selection activeCell="C31" sqref="C31"/>
    </sheetView>
  </sheetViews>
  <sheetFormatPr defaultColWidth="6.625" defaultRowHeight="12.75"/>
  <cols>
    <col min="1" max="1" width="36.875" style="84" customWidth="1"/>
    <col min="2" max="2" width="8.50390625" style="84" customWidth="1"/>
    <col min="3" max="5" width="9.375" style="84" customWidth="1"/>
    <col min="6" max="6" width="8.125" style="84" customWidth="1"/>
    <col min="7" max="8" width="9.375" style="84" customWidth="1"/>
    <col min="9" max="10" width="8.125" style="84" customWidth="1"/>
    <col min="11" max="12" width="9.375" style="84" customWidth="1"/>
    <col min="13" max="14" width="8.125" style="84" customWidth="1"/>
    <col min="15" max="16" width="9.375" style="84" customWidth="1"/>
    <col min="17" max="17" width="8.125" style="84" customWidth="1"/>
    <col min="18" max="18" width="5.625" style="84" customWidth="1"/>
    <col min="19" max="19" width="6.625" style="84" customWidth="1"/>
    <col min="20" max="20" width="3.625" style="84" customWidth="1"/>
    <col min="21" max="21" width="1.625" style="84" customWidth="1"/>
    <col min="22" max="16384" width="6.625" style="84" customWidth="1"/>
  </cols>
  <sheetData>
    <row r="1" spans="1:17" s="77" customFormat="1" ht="12.75">
      <c r="A1" s="493" t="s">
        <v>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</row>
    <row r="2" spans="1:17" s="77" customFormat="1" ht="12.75">
      <c r="A2" s="493" t="s">
        <v>494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</row>
    <row r="3" s="77" customFormat="1" ht="12.75">
      <c r="A3" s="76"/>
    </row>
    <row r="4" s="77" customFormat="1" ht="12.75">
      <c r="A4" s="77" t="s">
        <v>495</v>
      </c>
    </row>
    <row r="5" spans="1:17" s="77" customFormat="1" ht="12.75">
      <c r="A5" s="271" t="s">
        <v>64</v>
      </c>
      <c r="B5" s="489" t="s">
        <v>496</v>
      </c>
      <c r="C5" s="490"/>
      <c r="D5" s="491"/>
      <c r="E5" s="492"/>
      <c r="F5" s="489" t="s">
        <v>497</v>
      </c>
      <c r="G5" s="490"/>
      <c r="H5" s="490"/>
      <c r="I5" s="492"/>
      <c r="J5" s="489" t="s">
        <v>498</v>
      </c>
      <c r="K5" s="490"/>
      <c r="L5" s="490"/>
      <c r="M5" s="492"/>
      <c r="N5" s="489" t="s">
        <v>499</v>
      </c>
      <c r="O5" s="490"/>
      <c r="P5" s="491"/>
      <c r="Q5" s="492"/>
    </row>
    <row r="6" spans="1:17" s="77" customFormat="1" ht="20.25" customHeight="1">
      <c r="A6" s="272" t="s">
        <v>5</v>
      </c>
      <c r="B6" s="318" t="s">
        <v>395</v>
      </c>
      <c r="C6" s="312" t="s">
        <v>396</v>
      </c>
      <c r="D6" s="318" t="s">
        <v>366</v>
      </c>
      <c r="E6" s="313" t="s">
        <v>939</v>
      </c>
      <c r="F6" s="318" t="s">
        <v>364</v>
      </c>
      <c r="G6" s="312" t="s">
        <v>362</v>
      </c>
      <c r="H6" s="319"/>
      <c r="I6" s="320"/>
      <c r="J6" s="318" t="s">
        <v>163</v>
      </c>
      <c r="K6" s="312" t="s">
        <v>362</v>
      </c>
      <c r="L6" s="318" t="s">
        <v>363</v>
      </c>
      <c r="M6" s="313" t="s">
        <v>939</v>
      </c>
      <c r="N6" s="318" t="s">
        <v>364</v>
      </c>
      <c r="O6" s="312" t="s">
        <v>362</v>
      </c>
      <c r="P6" s="318" t="s">
        <v>363</v>
      </c>
      <c r="Q6" s="318" t="s">
        <v>939</v>
      </c>
    </row>
    <row r="7" spans="1:17" ht="12.75">
      <c r="A7" s="268" t="s">
        <v>7</v>
      </c>
      <c r="B7" s="269">
        <f>SUM(B8+B18+B39)</f>
        <v>1204</v>
      </c>
      <c r="C7" s="269">
        <f>SUM(C8+C18+C39)</f>
        <v>919</v>
      </c>
      <c r="D7" s="269">
        <f>SUM(D8+D18+D39)</f>
        <v>285</v>
      </c>
      <c r="E7" s="270">
        <f>(D7/B7)*100</f>
        <v>23.67109634551495</v>
      </c>
      <c r="F7" s="269">
        <f>SUM(F8+F18+F39)</f>
        <v>700</v>
      </c>
      <c r="G7" s="269">
        <f>SUM(G8+G18+G39)</f>
        <v>557</v>
      </c>
      <c r="H7" s="269">
        <f>SUM(H18+H39+H8)</f>
        <v>143</v>
      </c>
      <c r="I7" s="270">
        <f>(H7/F7)*100</f>
        <v>20.42857142857143</v>
      </c>
      <c r="J7" s="269">
        <f>SUM(J8+J18+J39)</f>
        <v>125</v>
      </c>
      <c r="K7" s="269">
        <f>SUM(K8+K18+K39)</f>
        <v>90</v>
      </c>
      <c r="L7" s="269">
        <f>SUM(L18+L39)</f>
        <v>35</v>
      </c>
      <c r="M7" s="270">
        <f>(L7/J7)*100</f>
        <v>28.000000000000004</v>
      </c>
      <c r="N7" s="269">
        <f>SUM(N18+N39+N8)</f>
        <v>376</v>
      </c>
      <c r="O7" s="269">
        <f>SUM(O18+O39+O8)</f>
        <v>269</v>
      </c>
      <c r="P7" s="269">
        <f>SUM(P18+P39+P8)</f>
        <v>107</v>
      </c>
      <c r="Q7" s="270">
        <f>(P7/N7)*100</f>
        <v>28.45744680851064</v>
      </c>
    </row>
    <row r="8" spans="1:17" ht="12.75">
      <c r="A8" s="79" t="s">
        <v>9</v>
      </c>
      <c r="B8" s="87">
        <f>SUM(B9+B11+B14)</f>
        <v>41</v>
      </c>
      <c r="C8" s="87">
        <f>SUM(C9+C11+C14)</f>
        <v>37</v>
      </c>
      <c r="D8" s="87">
        <f>(D11+D14)</f>
        <v>4</v>
      </c>
      <c r="E8" s="88">
        <f>(D8/B8)*100</f>
        <v>9.75609756097561</v>
      </c>
      <c r="F8" s="87">
        <f>(F11+F14)</f>
        <v>26</v>
      </c>
      <c r="G8" s="87">
        <f>(G11+G14)</f>
        <v>25</v>
      </c>
      <c r="H8" s="87">
        <f>(H11+H14)</f>
        <v>1</v>
      </c>
      <c r="I8" s="78"/>
      <c r="J8" s="78"/>
      <c r="K8" s="78"/>
      <c r="L8" s="78"/>
      <c r="M8" s="78"/>
      <c r="N8" s="87">
        <f>(N11+N14)</f>
        <v>12</v>
      </c>
      <c r="O8" s="87">
        <f>(O11+O14)</f>
        <v>9</v>
      </c>
      <c r="P8" s="87">
        <f>(P11+P14)</f>
        <v>3</v>
      </c>
      <c r="Q8" s="87">
        <f>(Q11+Q14)</f>
        <v>60</v>
      </c>
    </row>
    <row r="9" spans="1:17" ht="12.75">
      <c r="A9" s="79" t="s">
        <v>10</v>
      </c>
      <c r="B9" s="87">
        <f>SUM(C9:D9)</f>
        <v>3</v>
      </c>
      <c r="C9" s="87">
        <f>SUM(C10)</f>
        <v>3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12.75">
      <c r="A10" s="81" t="s">
        <v>341</v>
      </c>
      <c r="B10" s="82">
        <f>SUM(C10:D10)</f>
        <v>3</v>
      </c>
      <c r="C10" s="82">
        <f>SUM(G10+K10+O10)</f>
        <v>3</v>
      </c>
      <c r="D10" s="80"/>
      <c r="E10" s="80"/>
      <c r="F10" s="80"/>
      <c r="G10" s="82">
        <v>3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ht="12.75">
      <c r="A11" s="79" t="s">
        <v>12</v>
      </c>
      <c r="B11" s="87">
        <f>SUM(C11:D11)</f>
        <v>24</v>
      </c>
      <c r="C11" s="87">
        <f>SUM(G11+K11+O11)</f>
        <v>23</v>
      </c>
      <c r="D11" s="87">
        <f>SUM(H11+L11+P11)</f>
        <v>1</v>
      </c>
      <c r="E11" s="88"/>
      <c r="F11" s="87">
        <f>SUM(F12:F13)</f>
        <v>17</v>
      </c>
      <c r="G11" s="87">
        <f>SUM(G12:G13)</f>
        <v>16</v>
      </c>
      <c r="H11" s="87">
        <f>SUM(H12:H13)</f>
        <v>1</v>
      </c>
      <c r="I11" s="78"/>
      <c r="J11" s="78"/>
      <c r="K11" s="78"/>
      <c r="L11" s="78"/>
      <c r="M11" s="78"/>
      <c r="N11" s="87">
        <f>SUM(N12:N13)</f>
        <v>7</v>
      </c>
      <c r="O11" s="87">
        <f>SUM(O12:O13)</f>
        <v>7</v>
      </c>
      <c r="P11" s="78"/>
      <c r="Q11" s="78"/>
    </row>
    <row r="12" spans="1:17" ht="12.75">
      <c r="A12" s="81" t="s">
        <v>341</v>
      </c>
      <c r="B12" s="80"/>
      <c r="C12" s="82">
        <f>SUM(G12+K12+O12)</f>
        <v>3</v>
      </c>
      <c r="D12" s="80"/>
      <c r="E12" s="80"/>
      <c r="F12" s="82">
        <f>(G12+H12)</f>
        <v>3</v>
      </c>
      <c r="G12" s="82">
        <v>3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ht="12.75">
      <c r="A13" s="81" t="s">
        <v>343</v>
      </c>
      <c r="B13" s="82">
        <f>SUM(C13:D13)</f>
        <v>21</v>
      </c>
      <c r="C13" s="82">
        <f>SUM(G13+K13+O13)</f>
        <v>20</v>
      </c>
      <c r="D13" s="82">
        <f>SUM(H13+L13+P13)</f>
        <v>1</v>
      </c>
      <c r="E13" s="83"/>
      <c r="F13" s="82">
        <f>(G13+H13)</f>
        <v>14</v>
      </c>
      <c r="G13" s="82">
        <v>13</v>
      </c>
      <c r="H13" s="82">
        <v>1</v>
      </c>
      <c r="I13" s="80"/>
      <c r="J13" s="80"/>
      <c r="K13" s="80"/>
      <c r="L13" s="80"/>
      <c r="M13" s="80"/>
      <c r="N13" s="82">
        <f>SUM(O13:P13)</f>
        <v>7</v>
      </c>
      <c r="O13" s="82">
        <v>7</v>
      </c>
      <c r="P13" s="80"/>
      <c r="Q13" s="80"/>
    </row>
    <row r="14" spans="1:17" ht="12.75">
      <c r="A14" s="79" t="s">
        <v>14</v>
      </c>
      <c r="B14" s="87">
        <f>SUM(B16:B17)</f>
        <v>14</v>
      </c>
      <c r="C14" s="87">
        <f>SUM(C16:C17)</f>
        <v>11</v>
      </c>
      <c r="D14" s="87">
        <f>SUM(D16:D17)</f>
        <v>3</v>
      </c>
      <c r="E14" s="88">
        <f>(D14/B14)*100</f>
        <v>21.428571428571427</v>
      </c>
      <c r="F14" s="87">
        <f>SUM(F16:F17)</f>
        <v>9</v>
      </c>
      <c r="G14" s="87">
        <f>SUM(G16:G17)</f>
        <v>9</v>
      </c>
      <c r="H14" s="87">
        <f>SUM(H16:H17)</f>
        <v>0</v>
      </c>
      <c r="I14" s="78"/>
      <c r="J14" s="78"/>
      <c r="K14" s="78"/>
      <c r="L14" s="78"/>
      <c r="M14" s="78"/>
      <c r="N14" s="87">
        <f>SUM(N16:N17)</f>
        <v>5</v>
      </c>
      <c r="O14" s="87">
        <f>SUM(O16:O17)</f>
        <v>2</v>
      </c>
      <c r="P14" s="87">
        <f>SUM(P16:P17)</f>
        <v>3</v>
      </c>
      <c r="Q14" s="88">
        <f>(P14/N14)*100</f>
        <v>60</v>
      </c>
    </row>
    <row r="15" spans="1:17" ht="12.75">
      <c r="A15" s="81" t="s">
        <v>345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 ht="12.75">
      <c r="A16" s="81" t="s">
        <v>346</v>
      </c>
      <c r="B16" s="82">
        <f>SUM(C16:D16)</f>
        <v>3</v>
      </c>
      <c r="C16" s="82">
        <f>SUM(G16+K16+O16)</f>
        <v>3</v>
      </c>
      <c r="D16" s="80"/>
      <c r="E16" s="83">
        <f>(D16/B16)*100</f>
        <v>0</v>
      </c>
      <c r="F16" s="82">
        <f>(G16+H16)</f>
        <v>1</v>
      </c>
      <c r="G16" s="82">
        <v>1</v>
      </c>
      <c r="H16" s="80"/>
      <c r="I16" s="83"/>
      <c r="J16" s="80"/>
      <c r="K16" s="80"/>
      <c r="L16" s="80"/>
      <c r="M16" s="83"/>
      <c r="N16" s="82">
        <f>(O16+P16)</f>
        <v>2</v>
      </c>
      <c r="O16" s="82">
        <v>2</v>
      </c>
      <c r="P16" s="80"/>
      <c r="Q16" s="83">
        <f>(P16/N16)*100</f>
        <v>0</v>
      </c>
    </row>
    <row r="17" spans="1:17" ht="12.75">
      <c r="A17" s="81" t="s">
        <v>347</v>
      </c>
      <c r="B17" s="82">
        <f>SUM(C17:D17)</f>
        <v>11</v>
      </c>
      <c r="C17" s="82">
        <f>SUM(G17+K17+O17)</f>
        <v>8</v>
      </c>
      <c r="D17" s="82">
        <f>SUM(H17+L17+P17)</f>
        <v>3</v>
      </c>
      <c r="E17" s="83">
        <f>(D17/B17)*100</f>
        <v>27.27272727272727</v>
      </c>
      <c r="F17" s="82">
        <f>(G17+H17)</f>
        <v>8</v>
      </c>
      <c r="G17" s="82">
        <v>8</v>
      </c>
      <c r="H17" s="80"/>
      <c r="I17" s="83">
        <f>(H17/F17)*100</f>
        <v>0</v>
      </c>
      <c r="J17" s="80"/>
      <c r="K17" s="80"/>
      <c r="L17" s="80"/>
      <c r="M17" s="80"/>
      <c r="N17" s="82">
        <f>(O17+P17)</f>
        <v>3</v>
      </c>
      <c r="O17" s="80"/>
      <c r="P17" s="82">
        <v>3</v>
      </c>
      <c r="Q17" s="80"/>
    </row>
    <row r="18" spans="1:17" ht="12.75">
      <c r="A18" s="79" t="s">
        <v>18</v>
      </c>
      <c r="B18" s="87">
        <f>(B19+B20+B21+B22+B27+B28+B32+B33+B34+B35+B36+B37+B38)</f>
        <v>517</v>
      </c>
      <c r="C18" s="87">
        <f>(C19+C20+C21+C22+C27+C28+C32+C33+C34+C35+C36+C37+C38)</f>
        <v>422</v>
      </c>
      <c r="D18" s="87">
        <f>(D19+D20+D21+D22+D27+D28+D32+D33+D34+D35+D36+D37+D38)</f>
        <v>95</v>
      </c>
      <c r="E18" s="88">
        <f>(D18/B18)*100</f>
        <v>18.3752417794971</v>
      </c>
      <c r="F18" s="87">
        <f>(F19+F20+F21+F22+F27+F28+F32+F33+F34+F35+F36+F37+F38)</f>
        <v>334</v>
      </c>
      <c r="G18" s="87">
        <f>(G19+G20+G21+G22+G27+G28+G32+G33+G34+G35+G36+G37+G38)</f>
        <v>276</v>
      </c>
      <c r="H18" s="87">
        <f>(H19+H20+H21+H22+H27+H28+H32+H33+H34+H35+H36+H37+H38)</f>
        <v>58</v>
      </c>
      <c r="I18" s="88">
        <f>(H18/F18)*100</f>
        <v>17.365269461077844</v>
      </c>
      <c r="J18" s="87">
        <f>(J19+J20+J21+J22+J27+J28+J32+J33+J34+J35+J36+J37+J38)</f>
        <v>39</v>
      </c>
      <c r="K18" s="87">
        <f>(K19+K20+K21+K22+K27+K28+K32+K33+K34+K35+K36+K37+K38)</f>
        <v>31</v>
      </c>
      <c r="L18" s="87">
        <f>(L19+L20+L21+L22+L27+L28+L32+L33+L34+L35+L36+L37+L38)</f>
        <v>8</v>
      </c>
      <c r="M18" s="88">
        <f>(L18/J18)*100</f>
        <v>20.51282051282051</v>
      </c>
      <c r="N18" s="87">
        <f>(N19+N20+N21+N22+N27+N28+N32+N33+N34+N35+N36+N37+N38)</f>
        <v>144</v>
      </c>
      <c r="O18" s="87">
        <f>(O19+O20+O21+O22+O27+O28+O32+O33+O34+O35+O36+O37+O38)</f>
        <v>115</v>
      </c>
      <c r="P18" s="87">
        <f>(P19+P20+P21+P22+P27+P28+P32+P33+P34+P35+P36+P37+P38)</f>
        <v>29</v>
      </c>
      <c r="Q18" s="88">
        <f>(P18/N18)*100</f>
        <v>20.13888888888889</v>
      </c>
    </row>
    <row r="19" spans="1:17" ht="12.75">
      <c r="A19" s="81" t="s">
        <v>209</v>
      </c>
      <c r="B19" s="82">
        <f>SUM(C19:D19)</f>
        <v>50</v>
      </c>
      <c r="C19" s="82">
        <f aca="true" t="shared" si="0" ref="C19:D21">SUM(G19+K19+O19)</f>
        <v>49</v>
      </c>
      <c r="D19" s="82">
        <f t="shared" si="0"/>
        <v>1</v>
      </c>
      <c r="E19" s="83">
        <f>(D19/B19)*100</f>
        <v>2</v>
      </c>
      <c r="F19" s="82">
        <f>(G19+H19)</f>
        <v>48</v>
      </c>
      <c r="G19" s="85">
        <v>47</v>
      </c>
      <c r="H19" s="82">
        <v>1</v>
      </c>
      <c r="I19" s="83">
        <f>(H19/F19)*100</f>
        <v>2.083333333333333</v>
      </c>
      <c r="J19" s="82">
        <f>SUM(K19:L19)</f>
        <v>2</v>
      </c>
      <c r="K19" s="82">
        <v>2</v>
      </c>
      <c r="L19" s="80"/>
      <c r="M19" s="83"/>
      <c r="N19" s="80"/>
      <c r="O19" s="80"/>
      <c r="P19" s="80"/>
      <c r="Q19" s="83"/>
    </row>
    <row r="20" spans="1:17" ht="12.75">
      <c r="A20" s="81" t="s">
        <v>173</v>
      </c>
      <c r="B20" s="82">
        <f>SUM(C20:D20)</f>
        <v>8</v>
      </c>
      <c r="C20" s="82">
        <f t="shared" si="0"/>
        <v>8</v>
      </c>
      <c r="D20" s="82">
        <f t="shared" si="0"/>
        <v>0</v>
      </c>
      <c r="E20" s="83">
        <f>(D20/B20)*100</f>
        <v>0</v>
      </c>
      <c r="F20" s="82">
        <f>(G20+H20)</f>
        <v>4</v>
      </c>
      <c r="G20" s="82">
        <v>4</v>
      </c>
      <c r="H20" s="80"/>
      <c r="I20" s="83"/>
      <c r="J20" s="80"/>
      <c r="K20" s="80"/>
      <c r="L20" s="80"/>
      <c r="M20" s="83"/>
      <c r="N20" s="82">
        <f aca="true" t="shared" si="1" ref="N20:N29">SUM(O20:P20)</f>
        <v>4</v>
      </c>
      <c r="O20" s="82">
        <v>4</v>
      </c>
      <c r="P20" s="80"/>
      <c r="Q20" s="83"/>
    </row>
    <row r="21" spans="1:17" ht="12.75">
      <c r="A21" s="81" t="s">
        <v>174</v>
      </c>
      <c r="B21" s="82">
        <f>SUM(C21:D21)</f>
        <v>40</v>
      </c>
      <c r="C21" s="82">
        <f t="shared" si="0"/>
        <v>29</v>
      </c>
      <c r="D21" s="82">
        <f t="shared" si="0"/>
        <v>11</v>
      </c>
      <c r="E21" s="80"/>
      <c r="F21" s="82">
        <f>(G21+H21)</f>
        <v>27</v>
      </c>
      <c r="G21" s="82">
        <v>20</v>
      </c>
      <c r="H21" s="82">
        <v>7</v>
      </c>
      <c r="I21" s="80"/>
      <c r="J21" s="82">
        <f>SUM(K21:L21)</f>
        <v>6</v>
      </c>
      <c r="K21" s="82">
        <v>4</v>
      </c>
      <c r="L21" s="82">
        <v>2</v>
      </c>
      <c r="M21" s="80"/>
      <c r="N21" s="82">
        <f t="shared" si="1"/>
        <v>7</v>
      </c>
      <c r="O21" s="82">
        <v>5</v>
      </c>
      <c r="P21" s="82">
        <v>2</v>
      </c>
      <c r="Q21" s="80"/>
    </row>
    <row r="22" spans="1:17" ht="12.75">
      <c r="A22" s="81" t="s">
        <v>181</v>
      </c>
      <c r="B22" s="82">
        <f>SUM(B23:B26)</f>
        <v>62</v>
      </c>
      <c r="C22" s="82">
        <f>SUM(C23:C26)</f>
        <v>49</v>
      </c>
      <c r="D22" s="82">
        <f>SUM(D23:D26)</f>
        <v>13</v>
      </c>
      <c r="E22" s="83">
        <f aca="true" t="shared" si="2" ref="E22:E29">(D22/B22)*100</f>
        <v>20.967741935483872</v>
      </c>
      <c r="F22" s="82">
        <f>SUM(F23:F26)</f>
        <v>47</v>
      </c>
      <c r="G22" s="82">
        <f>SUM(G23:G26)</f>
        <v>37</v>
      </c>
      <c r="H22" s="82">
        <f>SUM(H23:H26)</f>
        <v>10</v>
      </c>
      <c r="I22" s="83">
        <f>(H22/F22)*100</f>
        <v>21.27659574468085</v>
      </c>
      <c r="J22" s="82">
        <f>SUM(K22:L22)</f>
        <v>1</v>
      </c>
      <c r="K22" s="82">
        <f>SUM(K23:K26)</f>
        <v>1</v>
      </c>
      <c r="L22" s="80"/>
      <c r="M22" s="83"/>
      <c r="N22" s="82">
        <f t="shared" si="1"/>
        <v>14</v>
      </c>
      <c r="O22" s="82">
        <f>SUM(O23:O26)</f>
        <v>11</v>
      </c>
      <c r="P22" s="82">
        <f>SUM(P23:P26)</f>
        <v>3</v>
      </c>
      <c r="Q22" s="83">
        <f aca="true" t="shared" si="3" ref="Q22:Q29">(P22/N22)*100</f>
        <v>21.428571428571427</v>
      </c>
    </row>
    <row r="23" spans="1:17" ht="12.75">
      <c r="A23" s="81" t="s">
        <v>210</v>
      </c>
      <c r="B23" s="82">
        <f>SUM(C23:D23)</f>
        <v>17</v>
      </c>
      <c r="C23" s="82">
        <f aca="true" t="shared" si="4" ref="C23:D27">SUM(G23+K23+O23)</f>
        <v>13</v>
      </c>
      <c r="D23" s="82">
        <f t="shared" si="4"/>
        <v>4</v>
      </c>
      <c r="E23" s="83">
        <f t="shared" si="2"/>
        <v>23.52941176470588</v>
      </c>
      <c r="F23" s="82">
        <f>(G23+H23)</f>
        <v>12</v>
      </c>
      <c r="G23" s="82">
        <v>10</v>
      </c>
      <c r="H23" s="82">
        <v>2</v>
      </c>
      <c r="I23" s="83">
        <f>(H23/F23)*100</f>
        <v>16.666666666666664</v>
      </c>
      <c r="J23" s="82">
        <f>SUM(K23:L23)</f>
        <v>1</v>
      </c>
      <c r="K23" s="82">
        <v>1</v>
      </c>
      <c r="L23" s="80"/>
      <c r="M23" s="80"/>
      <c r="N23" s="82">
        <f t="shared" si="1"/>
        <v>4</v>
      </c>
      <c r="O23" s="82">
        <v>2</v>
      </c>
      <c r="P23" s="82">
        <v>2</v>
      </c>
      <c r="Q23" s="83">
        <f t="shared" si="3"/>
        <v>50</v>
      </c>
    </row>
    <row r="24" spans="1:17" ht="12.75">
      <c r="A24" s="81" t="s">
        <v>211</v>
      </c>
      <c r="B24" s="82">
        <f>SUM(C24:D24)</f>
        <v>9</v>
      </c>
      <c r="C24" s="82">
        <f t="shared" si="4"/>
        <v>8</v>
      </c>
      <c r="D24" s="82">
        <f t="shared" si="4"/>
        <v>1</v>
      </c>
      <c r="E24" s="83">
        <f t="shared" si="2"/>
        <v>11.11111111111111</v>
      </c>
      <c r="F24" s="82">
        <f>(G24+H24)</f>
        <v>7</v>
      </c>
      <c r="G24" s="82">
        <v>6</v>
      </c>
      <c r="H24" s="82">
        <v>1</v>
      </c>
      <c r="I24" s="83">
        <f>(H24/F24)*100</f>
        <v>14.285714285714285</v>
      </c>
      <c r="J24" s="80"/>
      <c r="K24" s="80"/>
      <c r="L24" s="80"/>
      <c r="M24" s="83"/>
      <c r="N24" s="82">
        <f t="shared" si="1"/>
        <v>2</v>
      </c>
      <c r="O24" s="82">
        <v>2</v>
      </c>
      <c r="P24" s="80"/>
      <c r="Q24" s="83">
        <f t="shared" si="3"/>
        <v>0</v>
      </c>
    </row>
    <row r="25" spans="1:17" ht="12.75">
      <c r="A25" s="81" t="s">
        <v>213</v>
      </c>
      <c r="B25" s="82">
        <f>SUM(C25:D25)</f>
        <v>24</v>
      </c>
      <c r="C25" s="82">
        <f t="shared" si="4"/>
        <v>20</v>
      </c>
      <c r="D25" s="82">
        <f t="shared" si="4"/>
        <v>4</v>
      </c>
      <c r="E25" s="83">
        <f t="shared" si="2"/>
        <v>16.666666666666664</v>
      </c>
      <c r="F25" s="82">
        <f>(G25+H25)</f>
        <v>19</v>
      </c>
      <c r="G25" s="82">
        <v>15</v>
      </c>
      <c r="H25" s="82">
        <v>4</v>
      </c>
      <c r="I25" s="83">
        <f>(H25/F25)*100</f>
        <v>21.052631578947366</v>
      </c>
      <c r="J25" s="80"/>
      <c r="K25" s="80"/>
      <c r="L25" s="80"/>
      <c r="M25" s="83"/>
      <c r="N25" s="82">
        <f t="shared" si="1"/>
        <v>5</v>
      </c>
      <c r="O25" s="82">
        <v>5</v>
      </c>
      <c r="P25" s="80"/>
      <c r="Q25" s="83">
        <f t="shared" si="3"/>
        <v>0</v>
      </c>
    </row>
    <row r="26" spans="1:42" ht="12.75">
      <c r="A26" s="81" t="s">
        <v>212</v>
      </c>
      <c r="B26" s="82">
        <f>SUM(C26:D26)</f>
        <v>12</v>
      </c>
      <c r="C26" s="82">
        <f t="shared" si="4"/>
        <v>8</v>
      </c>
      <c r="D26" s="82">
        <f t="shared" si="4"/>
        <v>4</v>
      </c>
      <c r="E26" s="83">
        <f t="shared" si="2"/>
        <v>33.33333333333333</v>
      </c>
      <c r="F26" s="82">
        <f>(G26+H26)</f>
        <v>9</v>
      </c>
      <c r="G26" s="82">
        <v>6</v>
      </c>
      <c r="H26" s="82">
        <v>3</v>
      </c>
      <c r="I26" s="83"/>
      <c r="J26" s="80"/>
      <c r="K26" s="80"/>
      <c r="L26" s="80"/>
      <c r="M26" s="83"/>
      <c r="N26" s="82">
        <f t="shared" si="1"/>
        <v>3</v>
      </c>
      <c r="O26" s="82">
        <v>2</v>
      </c>
      <c r="P26" s="82">
        <v>1</v>
      </c>
      <c r="Q26" s="83">
        <f t="shared" si="3"/>
        <v>33.33333333333333</v>
      </c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</row>
    <row r="27" spans="1:17" ht="12.75">
      <c r="A27" s="81" t="s">
        <v>185</v>
      </c>
      <c r="B27" s="82">
        <f>SUM(C27:D27)</f>
        <v>38</v>
      </c>
      <c r="C27" s="82">
        <f t="shared" si="4"/>
        <v>34</v>
      </c>
      <c r="D27" s="82">
        <f t="shared" si="4"/>
        <v>4</v>
      </c>
      <c r="E27" s="83">
        <f t="shared" si="2"/>
        <v>10.526315789473683</v>
      </c>
      <c r="F27" s="82">
        <f>(G27+H27)</f>
        <v>19</v>
      </c>
      <c r="G27" s="82">
        <v>18</v>
      </c>
      <c r="H27" s="82">
        <v>1</v>
      </c>
      <c r="I27" s="83">
        <f>(H27/F27)*100</f>
        <v>5.263157894736842</v>
      </c>
      <c r="J27" s="82">
        <f>SUM(K27:L27)</f>
        <v>2</v>
      </c>
      <c r="K27" s="82">
        <v>2</v>
      </c>
      <c r="L27" s="80"/>
      <c r="M27" s="83">
        <f>(L27/J27)*100</f>
        <v>0</v>
      </c>
      <c r="N27" s="82">
        <f t="shared" si="1"/>
        <v>17</v>
      </c>
      <c r="O27" s="82">
        <v>14</v>
      </c>
      <c r="P27" s="82">
        <v>3</v>
      </c>
      <c r="Q27" s="83">
        <f t="shared" si="3"/>
        <v>17.647058823529413</v>
      </c>
    </row>
    <row r="28" spans="1:17" ht="12.75">
      <c r="A28" s="81" t="s">
        <v>501</v>
      </c>
      <c r="B28" s="82">
        <f>SUM(B29:B31)</f>
        <v>33</v>
      </c>
      <c r="C28" s="82">
        <f>SUM(C29:C31)</f>
        <v>25</v>
      </c>
      <c r="D28" s="82">
        <f>SUM(D29:D31)</f>
        <v>8</v>
      </c>
      <c r="E28" s="83">
        <f t="shared" si="2"/>
        <v>24.242424242424242</v>
      </c>
      <c r="F28" s="82">
        <f>SUM(F29:F31)</f>
        <v>25</v>
      </c>
      <c r="G28" s="82">
        <f>SUM(G29:G31)</f>
        <v>20</v>
      </c>
      <c r="H28" s="82">
        <f>SUM(H29:H31)</f>
        <v>5</v>
      </c>
      <c r="I28" s="83">
        <f>(H28/F28)*100</f>
        <v>20</v>
      </c>
      <c r="J28" s="82">
        <f>SUM(J29:J31)</f>
        <v>1</v>
      </c>
      <c r="K28" s="80"/>
      <c r="L28" s="82">
        <v>1</v>
      </c>
      <c r="M28" s="83">
        <f>(L28/J28)*100</f>
        <v>100</v>
      </c>
      <c r="N28" s="82">
        <f t="shared" si="1"/>
        <v>7</v>
      </c>
      <c r="O28" s="82">
        <f>SUM(O29:O31)</f>
        <v>5</v>
      </c>
      <c r="P28" s="82">
        <f>SUM(P29:P31)</f>
        <v>2</v>
      </c>
      <c r="Q28" s="83">
        <f t="shared" si="3"/>
        <v>28.57142857142857</v>
      </c>
    </row>
    <row r="29" spans="1:17" ht="12.75">
      <c r="A29" s="81" t="s">
        <v>210</v>
      </c>
      <c r="B29" s="82">
        <f>SUM(C29:D29)</f>
        <v>33</v>
      </c>
      <c r="C29" s="82">
        <f>SUM(G29+K29+O29)</f>
        <v>25</v>
      </c>
      <c r="D29" s="82">
        <f>SUM(H29+L29+P29)</f>
        <v>8</v>
      </c>
      <c r="E29" s="83">
        <f t="shared" si="2"/>
        <v>24.242424242424242</v>
      </c>
      <c r="F29" s="82">
        <f>(G29+H29)</f>
        <v>25</v>
      </c>
      <c r="G29" s="82">
        <v>20</v>
      </c>
      <c r="H29" s="82">
        <v>5</v>
      </c>
      <c r="I29" s="83">
        <f>(H29/F29)*100</f>
        <v>20</v>
      </c>
      <c r="J29" s="82">
        <f>SUM(K29:L29)</f>
        <v>1</v>
      </c>
      <c r="K29" s="80"/>
      <c r="L29" s="82">
        <v>1</v>
      </c>
      <c r="M29" s="83">
        <f>(L29/J29)*100</f>
        <v>100</v>
      </c>
      <c r="N29" s="82">
        <f t="shared" si="1"/>
        <v>7</v>
      </c>
      <c r="O29" s="82">
        <v>5</v>
      </c>
      <c r="P29" s="82">
        <v>2</v>
      </c>
      <c r="Q29" s="83">
        <f t="shared" si="3"/>
        <v>28.57142857142857</v>
      </c>
    </row>
    <row r="30" spans="1:17" ht="12.75">
      <c r="A30" s="81" t="s">
        <v>401</v>
      </c>
      <c r="B30" s="80"/>
      <c r="C30" s="80"/>
      <c r="D30" s="80"/>
      <c r="E30" s="83"/>
      <c r="F30" s="80"/>
      <c r="G30" s="80"/>
      <c r="H30" s="80"/>
      <c r="I30" s="83"/>
      <c r="J30" s="80"/>
      <c r="K30" s="80"/>
      <c r="L30" s="80"/>
      <c r="M30" s="83"/>
      <c r="N30" s="80"/>
      <c r="O30" s="80"/>
      <c r="P30" s="80"/>
      <c r="Q30" s="83"/>
    </row>
    <row r="31" spans="1:17" ht="12.75">
      <c r="A31" s="81" t="s">
        <v>502</v>
      </c>
      <c r="B31" s="80"/>
      <c r="C31" s="80"/>
      <c r="D31" s="80"/>
      <c r="E31" s="83"/>
      <c r="F31" s="80"/>
      <c r="G31" s="80"/>
      <c r="H31" s="80"/>
      <c r="I31" s="83"/>
      <c r="J31" s="80"/>
      <c r="K31" s="80"/>
      <c r="L31" s="80"/>
      <c r="M31" s="83"/>
      <c r="N31" s="80"/>
      <c r="O31" s="80"/>
      <c r="P31" s="80"/>
      <c r="Q31" s="83"/>
    </row>
    <row r="32" spans="1:17" ht="12.75">
      <c r="A32" s="81" t="s">
        <v>135</v>
      </c>
      <c r="B32" s="80"/>
      <c r="C32" s="80"/>
      <c r="D32" s="80"/>
      <c r="E32" s="83"/>
      <c r="F32" s="80"/>
      <c r="G32" s="80"/>
      <c r="H32" s="80"/>
      <c r="I32" s="83"/>
      <c r="J32" s="80"/>
      <c r="K32" s="80"/>
      <c r="L32" s="80"/>
      <c r="M32" s="83"/>
      <c r="N32" s="80"/>
      <c r="O32" s="80"/>
      <c r="P32" s="80"/>
      <c r="Q32" s="83"/>
    </row>
    <row r="33" spans="1:17" ht="12.75">
      <c r="A33" s="81" t="s">
        <v>189</v>
      </c>
      <c r="B33" s="82">
        <f aca="true" t="shared" si="5" ref="B33:B56">SUM(C33:D33)</f>
        <v>22</v>
      </c>
      <c r="C33" s="82">
        <f aca="true" t="shared" si="6" ref="C33:D39">SUM(G33+K33+O33)</f>
        <v>21</v>
      </c>
      <c r="D33" s="82">
        <f t="shared" si="6"/>
        <v>1</v>
      </c>
      <c r="E33" s="83"/>
      <c r="F33" s="82">
        <f aca="true" t="shared" si="7" ref="F33:F38">(G33+H33)</f>
        <v>21</v>
      </c>
      <c r="G33" s="82">
        <v>21</v>
      </c>
      <c r="H33" s="80"/>
      <c r="I33" s="80"/>
      <c r="J33" s="82">
        <f aca="true" t="shared" si="8" ref="J33:J38">SUM(K33:L33)</f>
        <v>1</v>
      </c>
      <c r="K33" s="80"/>
      <c r="L33" s="82">
        <v>1</v>
      </c>
      <c r="M33" s="80"/>
      <c r="N33" s="80"/>
      <c r="O33" s="80"/>
      <c r="P33" s="80"/>
      <c r="Q33" s="80"/>
    </row>
    <row r="34" spans="1:17" ht="12.75">
      <c r="A34" s="81" t="s">
        <v>191</v>
      </c>
      <c r="B34" s="82">
        <f t="shared" si="5"/>
        <v>9</v>
      </c>
      <c r="C34" s="82">
        <f t="shared" si="6"/>
        <v>8</v>
      </c>
      <c r="D34" s="82">
        <f t="shared" si="6"/>
        <v>1</v>
      </c>
      <c r="E34" s="83">
        <f aca="true" t="shared" si="9" ref="E34:E56">(D34/B34)*100</f>
        <v>11.11111111111111</v>
      </c>
      <c r="F34" s="82">
        <f t="shared" si="7"/>
        <v>7</v>
      </c>
      <c r="G34" s="82">
        <v>6</v>
      </c>
      <c r="H34" s="82">
        <v>1</v>
      </c>
      <c r="I34" s="83">
        <f aca="true" t="shared" si="10" ref="I34:I47">(H34/F34)*100</f>
        <v>14.285714285714285</v>
      </c>
      <c r="J34" s="82">
        <f t="shared" si="8"/>
        <v>1</v>
      </c>
      <c r="K34" s="82">
        <v>1</v>
      </c>
      <c r="L34" s="80"/>
      <c r="M34" s="80"/>
      <c r="N34" s="82">
        <f>SUM(O34:P34)</f>
        <v>1</v>
      </c>
      <c r="O34" s="82">
        <v>1</v>
      </c>
      <c r="P34" s="80"/>
      <c r="Q34" s="80"/>
    </row>
    <row r="35" spans="1:17" ht="12.75">
      <c r="A35" s="81" t="s">
        <v>192</v>
      </c>
      <c r="B35" s="82">
        <f t="shared" si="5"/>
        <v>137</v>
      </c>
      <c r="C35" s="82">
        <f t="shared" si="6"/>
        <v>116</v>
      </c>
      <c r="D35" s="82">
        <f t="shared" si="6"/>
        <v>21</v>
      </c>
      <c r="E35" s="83">
        <f t="shared" si="9"/>
        <v>15.328467153284672</v>
      </c>
      <c r="F35" s="82">
        <f t="shared" si="7"/>
        <v>48</v>
      </c>
      <c r="G35" s="82">
        <v>37</v>
      </c>
      <c r="H35" s="82">
        <v>11</v>
      </c>
      <c r="I35" s="83">
        <f t="shared" si="10"/>
        <v>22.916666666666664</v>
      </c>
      <c r="J35" s="82">
        <f t="shared" si="8"/>
        <v>14</v>
      </c>
      <c r="K35" s="82">
        <v>12</v>
      </c>
      <c r="L35" s="82">
        <v>2</v>
      </c>
      <c r="M35" s="83">
        <f>(L35/J35)*100</f>
        <v>14.285714285714285</v>
      </c>
      <c r="N35" s="82">
        <f>SUM(O35:P35)</f>
        <v>75</v>
      </c>
      <c r="O35" s="82">
        <v>67</v>
      </c>
      <c r="P35" s="82">
        <v>8</v>
      </c>
      <c r="Q35" s="83">
        <f>(P35/N35)*100</f>
        <v>10.666666666666668</v>
      </c>
    </row>
    <row r="36" spans="1:17" ht="12.75">
      <c r="A36" s="81" t="s">
        <v>193</v>
      </c>
      <c r="B36" s="82">
        <f t="shared" si="5"/>
        <v>33</v>
      </c>
      <c r="C36" s="82">
        <f t="shared" si="6"/>
        <v>26</v>
      </c>
      <c r="D36" s="82">
        <f t="shared" si="6"/>
        <v>7</v>
      </c>
      <c r="E36" s="83">
        <f t="shared" si="9"/>
        <v>21.21212121212121</v>
      </c>
      <c r="F36" s="82">
        <f t="shared" si="7"/>
        <v>25</v>
      </c>
      <c r="G36" s="82">
        <v>21</v>
      </c>
      <c r="H36" s="82">
        <v>4</v>
      </c>
      <c r="I36" s="83">
        <f t="shared" si="10"/>
        <v>16</v>
      </c>
      <c r="J36" s="82">
        <f t="shared" si="8"/>
        <v>5</v>
      </c>
      <c r="K36" s="82">
        <v>4</v>
      </c>
      <c r="L36" s="82">
        <v>1</v>
      </c>
      <c r="M36" s="80"/>
      <c r="N36" s="82">
        <f>SUM(O36:P36)</f>
        <v>3</v>
      </c>
      <c r="O36" s="82">
        <v>1</v>
      </c>
      <c r="P36" s="82">
        <v>2</v>
      </c>
      <c r="Q36" s="80"/>
    </row>
    <row r="37" spans="1:17" ht="12.75">
      <c r="A37" s="81" t="s">
        <v>194</v>
      </c>
      <c r="B37" s="82">
        <f t="shared" si="5"/>
        <v>36</v>
      </c>
      <c r="C37" s="82">
        <f t="shared" si="6"/>
        <v>27</v>
      </c>
      <c r="D37" s="82">
        <f t="shared" si="6"/>
        <v>9</v>
      </c>
      <c r="E37" s="83">
        <f t="shared" si="9"/>
        <v>25</v>
      </c>
      <c r="F37" s="82">
        <f t="shared" si="7"/>
        <v>30</v>
      </c>
      <c r="G37" s="82">
        <v>24</v>
      </c>
      <c r="H37" s="82">
        <v>6</v>
      </c>
      <c r="I37" s="83">
        <f t="shared" si="10"/>
        <v>20</v>
      </c>
      <c r="J37" s="82">
        <f t="shared" si="8"/>
        <v>2</v>
      </c>
      <c r="K37" s="82">
        <v>2</v>
      </c>
      <c r="L37" s="80"/>
      <c r="M37" s="83">
        <f>(L37/J37)*100</f>
        <v>0</v>
      </c>
      <c r="N37" s="82">
        <f>SUM(O37:P37)</f>
        <v>4</v>
      </c>
      <c r="O37" s="82">
        <v>1</v>
      </c>
      <c r="P37" s="82">
        <v>3</v>
      </c>
      <c r="Q37" s="83">
        <f aca="true" t="shared" si="11" ref="Q37:Q53">(P37/N37)*100</f>
        <v>75</v>
      </c>
    </row>
    <row r="38" spans="1:17" ht="12.75">
      <c r="A38" s="81" t="s">
        <v>195</v>
      </c>
      <c r="B38" s="82">
        <f t="shared" si="5"/>
        <v>49</v>
      </c>
      <c r="C38" s="82">
        <f t="shared" si="6"/>
        <v>30</v>
      </c>
      <c r="D38" s="82">
        <f t="shared" si="6"/>
        <v>19</v>
      </c>
      <c r="E38" s="83">
        <f t="shared" si="9"/>
        <v>38.775510204081634</v>
      </c>
      <c r="F38" s="82">
        <f t="shared" si="7"/>
        <v>33</v>
      </c>
      <c r="G38" s="82">
        <v>21</v>
      </c>
      <c r="H38" s="82">
        <v>12</v>
      </c>
      <c r="I38" s="83">
        <f t="shared" si="10"/>
        <v>36.36363636363637</v>
      </c>
      <c r="J38" s="82">
        <f t="shared" si="8"/>
        <v>4</v>
      </c>
      <c r="K38" s="82">
        <v>3</v>
      </c>
      <c r="L38" s="82">
        <v>1</v>
      </c>
      <c r="M38" s="83">
        <f>(L38/J38)*100</f>
        <v>25</v>
      </c>
      <c r="N38" s="82">
        <f>SUM(O38:P38)</f>
        <v>12</v>
      </c>
      <c r="O38" s="82">
        <v>6</v>
      </c>
      <c r="P38" s="82">
        <v>6</v>
      </c>
      <c r="Q38" s="83">
        <f t="shared" si="11"/>
        <v>50</v>
      </c>
    </row>
    <row r="39" spans="1:17" s="77" customFormat="1" ht="12.75">
      <c r="A39" s="79" t="s">
        <v>44</v>
      </c>
      <c r="B39" s="87">
        <f t="shared" si="5"/>
        <v>646</v>
      </c>
      <c r="C39" s="87">
        <f t="shared" si="6"/>
        <v>460</v>
      </c>
      <c r="D39" s="87">
        <f t="shared" si="6"/>
        <v>186</v>
      </c>
      <c r="E39" s="88">
        <f t="shared" si="9"/>
        <v>28.792569659442723</v>
      </c>
      <c r="F39" s="87">
        <f>SUM(F40:F56)</f>
        <v>340</v>
      </c>
      <c r="G39" s="87">
        <f>SUM(G40:G56)</f>
        <v>256</v>
      </c>
      <c r="H39" s="87">
        <f>SUM(H40:H56)</f>
        <v>84</v>
      </c>
      <c r="I39" s="88">
        <f t="shared" si="10"/>
        <v>24.705882352941178</v>
      </c>
      <c r="J39" s="87">
        <f>SUM(J40:J56)</f>
        <v>86</v>
      </c>
      <c r="K39" s="87">
        <f>SUM(K40:K56)</f>
        <v>59</v>
      </c>
      <c r="L39" s="87">
        <f>SUM(L40:L56)</f>
        <v>27</v>
      </c>
      <c r="M39" s="88">
        <f>(L39/J39)*100</f>
        <v>31.3953488372093</v>
      </c>
      <c r="N39" s="87">
        <f>SUM(N40:N56)</f>
        <v>220</v>
      </c>
      <c r="O39" s="87">
        <f>SUM(O40:O56)</f>
        <v>145</v>
      </c>
      <c r="P39" s="87">
        <f>SUM(P40:P56)</f>
        <v>75</v>
      </c>
      <c r="Q39" s="88">
        <f t="shared" si="11"/>
        <v>34.090909090909086</v>
      </c>
    </row>
    <row r="40" spans="1:17" ht="12.75">
      <c r="A40" s="81" t="s">
        <v>120</v>
      </c>
      <c r="B40" s="82">
        <f t="shared" si="5"/>
        <v>171</v>
      </c>
      <c r="C40" s="82">
        <f>(G40+K40+O40)</f>
        <v>122</v>
      </c>
      <c r="D40" s="82">
        <f aca="true" t="shared" si="12" ref="D40:D56">SUM(H40+L40+P40)</f>
        <v>49</v>
      </c>
      <c r="E40" s="83">
        <f t="shared" si="9"/>
        <v>28.654970760233915</v>
      </c>
      <c r="F40" s="82">
        <f aca="true" t="shared" si="13" ref="F40:F56">SUM(G40:H40)</f>
        <v>91</v>
      </c>
      <c r="G40" s="82">
        <v>66</v>
      </c>
      <c r="H40" s="82">
        <v>25</v>
      </c>
      <c r="I40" s="83">
        <f t="shared" si="10"/>
        <v>27.472527472527474</v>
      </c>
      <c r="J40" s="82">
        <f aca="true" t="shared" si="14" ref="J40:J55">SUM(K40:L40)</f>
        <v>29</v>
      </c>
      <c r="K40" s="82">
        <v>23</v>
      </c>
      <c r="L40" s="82">
        <v>6</v>
      </c>
      <c r="M40" s="83">
        <f>(L40/J40)*100</f>
        <v>20.689655172413794</v>
      </c>
      <c r="N40" s="82">
        <f aca="true" t="shared" si="15" ref="N40:N56">SUM(O40:P40)</f>
        <v>51</v>
      </c>
      <c r="O40" s="82">
        <v>33</v>
      </c>
      <c r="P40" s="82">
        <v>18</v>
      </c>
      <c r="Q40" s="83">
        <f t="shared" si="11"/>
        <v>35.294117647058826</v>
      </c>
    </row>
    <row r="41" spans="1:17" ht="12.75">
      <c r="A41" s="81" t="s">
        <v>121</v>
      </c>
      <c r="B41" s="82">
        <f t="shared" si="5"/>
        <v>33</v>
      </c>
      <c r="C41" s="82">
        <f aca="true" t="shared" si="16" ref="C41:C56">SUM(G41+K41+O41)</f>
        <v>24</v>
      </c>
      <c r="D41" s="82">
        <f t="shared" si="12"/>
        <v>9</v>
      </c>
      <c r="E41" s="83">
        <f t="shared" si="9"/>
        <v>27.27272727272727</v>
      </c>
      <c r="F41" s="82">
        <f t="shared" si="13"/>
        <v>13</v>
      </c>
      <c r="G41" s="82">
        <v>10</v>
      </c>
      <c r="H41" s="82">
        <v>3</v>
      </c>
      <c r="I41" s="83">
        <f t="shared" si="10"/>
        <v>23.076923076923077</v>
      </c>
      <c r="J41" s="82">
        <f t="shared" si="14"/>
        <v>1</v>
      </c>
      <c r="K41" s="82">
        <v>1</v>
      </c>
      <c r="L41" s="80"/>
      <c r="M41" s="83"/>
      <c r="N41" s="82">
        <f t="shared" si="15"/>
        <v>19</v>
      </c>
      <c r="O41" s="82">
        <v>13</v>
      </c>
      <c r="P41" s="82">
        <v>6</v>
      </c>
      <c r="Q41" s="83">
        <f t="shared" si="11"/>
        <v>31.57894736842105</v>
      </c>
    </row>
    <row r="42" spans="1:17" ht="12.75">
      <c r="A42" s="81" t="s">
        <v>122</v>
      </c>
      <c r="B42" s="82">
        <f t="shared" si="5"/>
        <v>34</v>
      </c>
      <c r="C42" s="82">
        <f t="shared" si="16"/>
        <v>29</v>
      </c>
      <c r="D42" s="82">
        <f t="shared" si="12"/>
        <v>5</v>
      </c>
      <c r="E42" s="83">
        <f t="shared" si="9"/>
        <v>14.705882352941178</v>
      </c>
      <c r="F42" s="82">
        <f t="shared" si="13"/>
        <v>16</v>
      </c>
      <c r="G42" s="82">
        <v>15</v>
      </c>
      <c r="H42" s="82">
        <v>1</v>
      </c>
      <c r="I42" s="83">
        <f t="shared" si="10"/>
        <v>6.25</v>
      </c>
      <c r="J42" s="82">
        <f t="shared" si="14"/>
        <v>2</v>
      </c>
      <c r="K42" s="82">
        <v>2</v>
      </c>
      <c r="L42" s="80"/>
      <c r="M42" s="83"/>
      <c r="N42" s="82">
        <f t="shared" si="15"/>
        <v>16</v>
      </c>
      <c r="O42" s="82">
        <v>12</v>
      </c>
      <c r="P42" s="82">
        <v>4</v>
      </c>
      <c r="Q42" s="83">
        <f t="shared" si="11"/>
        <v>25</v>
      </c>
    </row>
    <row r="43" spans="1:17" ht="12.75">
      <c r="A43" s="81" t="s">
        <v>123</v>
      </c>
      <c r="B43" s="82">
        <f t="shared" si="5"/>
        <v>30</v>
      </c>
      <c r="C43" s="82">
        <f t="shared" si="16"/>
        <v>27</v>
      </c>
      <c r="D43" s="82">
        <f t="shared" si="12"/>
        <v>3</v>
      </c>
      <c r="E43" s="83">
        <f t="shared" si="9"/>
        <v>10</v>
      </c>
      <c r="F43" s="82">
        <f t="shared" si="13"/>
        <v>24</v>
      </c>
      <c r="G43" s="82">
        <v>22</v>
      </c>
      <c r="H43" s="82">
        <v>2</v>
      </c>
      <c r="I43" s="83">
        <f t="shared" si="10"/>
        <v>8.333333333333332</v>
      </c>
      <c r="J43" s="82">
        <f t="shared" si="14"/>
        <v>1</v>
      </c>
      <c r="K43" s="82">
        <v>1</v>
      </c>
      <c r="L43" s="80"/>
      <c r="M43" s="83"/>
      <c r="N43" s="82">
        <f t="shared" si="15"/>
        <v>5</v>
      </c>
      <c r="O43" s="82">
        <v>4</v>
      </c>
      <c r="P43" s="82">
        <v>1</v>
      </c>
      <c r="Q43" s="83">
        <f t="shared" si="11"/>
        <v>20</v>
      </c>
    </row>
    <row r="44" spans="1:17" ht="12.75">
      <c r="A44" s="81" t="s">
        <v>124</v>
      </c>
      <c r="B44" s="82">
        <f t="shared" si="5"/>
        <v>54</v>
      </c>
      <c r="C44" s="82">
        <f t="shared" si="16"/>
        <v>41</v>
      </c>
      <c r="D44" s="82">
        <f t="shared" si="12"/>
        <v>13</v>
      </c>
      <c r="E44" s="83">
        <f t="shared" si="9"/>
        <v>24.074074074074073</v>
      </c>
      <c r="F44" s="82">
        <f t="shared" si="13"/>
        <v>28</v>
      </c>
      <c r="G44" s="82">
        <v>27</v>
      </c>
      <c r="H44" s="82">
        <v>1</v>
      </c>
      <c r="I44" s="83">
        <f t="shared" si="10"/>
        <v>3.571428571428571</v>
      </c>
      <c r="J44" s="82">
        <f t="shared" si="14"/>
        <v>11</v>
      </c>
      <c r="K44" s="82">
        <v>4</v>
      </c>
      <c r="L44" s="82">
        <v>7</v>
      </c>
      <c r="M44" s="83">
        <f>(L44/J44)*100</f>
        <v>63.63636363636363</v>
      </c>
      <c r="N44" s="82">
        <f t="shared" si="15"/>
        <v>15</v>
      </c>
      <c r="O44" s="82">
        <v>10</v>
      </c>
      <c r="P44" s="82">
        <v>5</v>
      </c>
      <c r="Q44" s="83">
        <f t="shared" si="11"/>
        <v>33.33333333333333</v>
      </c>
    </row>
    <row r="45" spans="1:17" ht="12.75">
      <c r="A45" s="81" t="s">
        <v>125</v>
      </c>
      <c r="B45" s="82">
        <f t="shared" si="5"/>
        <v>30</v>
      </c>
      <c r="C45" s="82">
        <f t="shared" si="16"/>
        <v>22</v>
      </c>
      <c r="D45" s="82">
        <f t="shared" si="12"/>
        <v>8</v>
      </c>
      <c r="E45" s="83">
        <f t="shared" si="9"/>
        <v>26.666666666666668</v>
      </c>
      <c r="F45" s="82">
        <f t="shared" si="13"/>
        <v>9</v>
      </c>
      <c r="G45" s="82">
        <v>4</v>
      </c>
      <c r="H45" s="82">
        <v>5</v>
      </c>
      <c r="I45" s="83">
        <f t="shared" si="10"/>
        <v>55.55555555555556</v>
      </c>
      <c r="J45" s="82">
        <f t="shared" si="14"/>
        <v>11</v>
      </c>
      <c r="K45" s="82">
        <v>10</v>
      </c>
      <c r="L45" s="82">
        <v>1</v>
      </c>
      <c r="M45" s="83">
        <f>(L45/J45)*100</f>
        <v>9.090909090909092</v>
      </c>
      <c r="N45" s="82">
        <f t="shared" si="15"/>
        <v>10</v>
      </c>
      <c r="O45" s="82">
        <v>8</v>
      </c>
      <c r="P45" s="82">
        <v>2</v>
      </c>
      <c r="Q45" s="83">
        <f t="shared" si="11"/>
        <v>20</v>
      </c>
    </row>
    <row r="46" spans="1:17" ht="12.75">
      <c r="A46" s="81" t="s">
        <v>126</v>
      </c>
      <c r="B46" s="82">
        <f t="shared" si="5"/>
        <v>27</v>
      </c>
      <c r="C46" s="82">
        <f t="shared" si="16"/>
        <v>22</v>
      </c>
      <c r="D46" s="82">
        <f t="shared" si="12"/>
        <v>5</v>
      </c>
      <c r="E46" s="83">
        <f t="shared" si="9"/>
        <v>18.51851851851852</v>
      </c>
      <c r="F46" s="82">
        <f t="shared" si="13"/>
        <v>13</v>
      </c>
      <c r="G46" s="82">
        <v>12</v>
      </c>
      <c r="H46" s="82">
        <v>1</v>
      </c>
      <c r="I46" s="83">
        <f t="shared" si="10"/>
        <v>7.6923076923076925</v>
      </c>
      <c r="J46" s="82">
        <f t="shared" si="14"/>
        <v>3</v>
      </c>
      <c r="K46" s="82">
        <v>2</v>
      </c>
      <c r="L46" s="82">
        <v>1</v>
      </c>
      <c r="M46" s="83">
        <f>(L46/J46)*100</f>
        <v>33.33333333333333</v>
      </c>
      <c r="N46" s="82">
        <f t="shared" si="15"/>
        <v>11</v>
      </c>
      <c r="O46" s="82">
        <v>8</v>
      </c>
      <c r="P46" s="82">
        <v>3</v>
      </c>
      <c r="Q46" s="83">
        <f t="shared" si="11"/>
        <v>27.27272727272727</v>
      </c>
    </row>
    <row r="47" spans="1:17" ht="12.75">
      <c r="A47" s="81" t="s">
        <v>127</v>
      </c>
      <c r="B47" s="82">
        <f t="shared" si="5"/>
        <v>19</v>
      </c>
      <c r="C47" s="82">
        <f t="shared" si="16"/>
        <v>14</v>
      </c>
      <c r="D47" s="82">
        <f t="shared" si="12"/>
        <v>5</v>
      </c>
      <c r="E47" s="83">
        <f t="shared" si="9"/>
        <v>26.31578947368421</v>
      </c>
      <c r="F47" s="82">
        <f t="shared" si="13"/>
        <v>9</v>
      </c>
      <c r="G47" s="82">
        <v>8</v>
      </c>
      <c r="H47" s="82">
        <v>1</v>
      </c>
      <c r="I47" s="83">
        <f t="shared" si="10"/>
        <v>11.11111111111111</v>
      </c>
      <c r="J47" s="82">
        <f t="shared" si="14"/>
        <v>4</v>
      </c>
      <c r="K47" s="82">
        <v>4</v>
      </c>
      <c r="L47" s="80"/>
      <c r="M47" s="83"/>
      <c r="N47" s="82">
        <f t="shared" si="15"/>
        <v>6</v>
      </c>
      <c r="O47" s="82">
        <v>2</v>
      </c>
      <c r="P47" s="82">
        <v>4</v>
      </c>
      <c r="Q47" s="83">
        <f t="shared" si="11"/>
        <v>66.66666666666666</v>
      </c>
    </row>
    <row r="48" spans="1:17" ht="12.75">
      <c r="A48" s="81" t="s">
        <v>128</v>
      </c>
      <c r="B48" s="82">
        <f t="shared" si="5"/>
        <v>15</v>
      </c>
      <c r="C48" s="82">
        <f t="shared" si="16"/>
        <v>13</v>
      </c>
      <c r="D48" s="82">
        <f t="shared" si="12"/>
        <v>2</v>
      </c>
      <c r="E48" s="83">
        <f t="shared" si="9"/>
        <v>13.333333333333334</v>
      </c>
      <c r="F48" s="82">
        <f t="shared" si="13"/>
        <v>5</v>
      </c>
      <c r="G48" s="82">
        <v>5</v>
      </c>
      <c r="H48" s="80"/>
      <c r="I48" s="83"/>
      <c r="J48" s="82">
        <f t="shared" si="14"/>
        <v>1</v>
      </c>
      <c r="K48" s="80"/>
      <c r="L48" s="82">
        <v>1</v>
      </c>
      <c r="M48" s="83">
        <f>(L48/J48)*100</f>
        <v>100</v>
      </c>
      <c r="N48" s="82">
        <f t="shared" si="15"/>
        <v>9</v>
      </c>
      <c r="O48" s="82">
        <v>8</v>
      </c>
      <c r="P48" s="82">
        <v>1</v>
      </c>
      <c r="Q48" s="83">
        <f t="shared" si="11"/>
        <v>11.11111111111111</v>
      </c>
    </row>
    <row r="49" spans="1:17" ht="12.75">
      <c r="A49" s="81" t="s">
        <v>129</v>
      </c>
      <c r="B49" s="82">
        <f t="shared" si="5"/>
        <v>20</v>
      </c>
      <c r="C49" s="82">
        <f t="shared" si="16"/>
        <v>15</v>
      </c>
      <c r="D49" s="82">
        <f t="shared" si="12"/>
        <v>5</v>
      </c>
      <c r="E49" s="83">
        <f t="shared" si="9"/>
        <v>25</v>
      </c>
      <c r="F49" s="82">
        <f t="shared" si="13"/>
        <v>8</v>
      </c>
      <c r="G49" s="82">
        <v>7</v>
      </c>
      <c r="H49" s="82">
        <v>1</v>
      </c>
      <c r="I49" s="83"/>
      <c r="J49" s="82">
        <f t="shared" si="14"/>
        <v>5</v>
      </c>
      <c r="K49" s="82">
        <v>3</v>
      </c>
      <c r="L49" s="82">
        <v>2</v>
      </c>
      <c r="M49" s="83">
        <f>(L49/J49)*100</f>
        <v>40</v>
      </c>
      <c r="N49" s="82">
        <f t="shared" si="15"/>
        <v>7</v>
      </c>
      <c r="O49" s="82">
        <v>5</v>
      </c>
      <c r="P49" s="82">
        <v>2</v>
      </c>
      <c r="Q49" s="83">
        <f t="shared" si="11"/>
        <v>28.57142857142857</v>
      </c>
    </row>
    <row r="50" spans="1:17" ht="12.75">
      <c r="A50" s="81" t="s">
        <v>130</v>
      </c>
      <c r="B50" s="82">
        <f t="shared" si="5"/>
        <v>21</v>
      </c>
      <c r="C50" s="82">
        <f t="shared" si="16"/>
        <v>16</v>
      </c>
      <c r="D50" s="82">
        <f t="shared" si="12"/>
        <v>5</v>
      </c>
      <c r="E50" s="83">
        <f t="shared" si="9"/>
        <v>23.809523809523807</v>
      </c>
      <c r="F50" s="82">
        <f t="shared" si="13"/>
        <v>11</v>
      </c>
      <c r="G50" s="82">
        <v>9</v>
      </c>
      <c r="H50" s="82">
        <v>2</v>
      </c>
      <c r="I50" s="83">
        <f>(H50/F50)*100</f>
        <v>18.181818181818183</v>
      </c>
      <c r="J50" s="82">
        <f t="shared" si="14"/>
        <v>0</v>
      </c>
      <c r="K50" s="80"/>
      <c r="L50" s="80"/>
      <c r="M50" s="83"/>
      <c r="N50" s="82">
        <f t="shared" si="15"/>
        <v>10</v>
      </c>
      <c r="O50" s="82">
        <v>7</v>
      </c>
      <c r="P50" s="82">
        <v>3</v>
      </c>
      <c r="Q50" s="83">
        <f t="shared" si="11"/>
        <v>30</v>
      </c>
    </row>
    <row r="51" spans="1:17" ht="12.75">
      <c r="A51" s="81" t="s">
        <v>131</v>
      </c>
      <c r="B51" s="82">
        <f t="shared" si="5"/>
        <v>13</v>
      </c>
      <c r="C51" s="82">
        <f t="shared" si="16"/>
        <v>11</v>
      </c>
      <c r="D51" s="82">
        <f t="shared" si="12"/>
        <v>2</v>
      </c>
      <c r="E51" s="83">
        <f t="shared" si="9"/>
        <v>15.384615384615385</v>
      </c>
      <c r="F51" s="82">
        <f t="shared" si="13"/>
        <v>5</v>
      </c>
      <c r="G51" s="82">
        <v>5</v>
      </c>
      <c r="H51" s="80"/>
      <c r="I51" s="83"/>
      <c r="J51" s="82">
        <f t="shared" si="14"/>
        <v>5</v>
      </c>
      <c r="K51" s="82">
        <v>3</v>
      </c>
      <c r="L51" s="82">
        <v>2</v>
      </c>
      <c r="M51" s="83"/>
      <c r="N51" s="82">
        <f t="shared" si="15"/>
        <v>3</v>
      </c>
      <c r="O51" s="82">
        <v>3</v>
      </c>
      <c r="P51" s="80"/>
      <c r="Q51" s="83">
        <f t="shared" si="11"/>
        <v>0</v>
      </c>
    </row>
    <row r="52" spans="1:17" ht="12.75">
      <c r="A52" s="81" t="s">
        <v>132</v>
      </c>
      <c r="B52" s="82">
        <f t="shared" si="5"/>
        <v>73</v>
      </c>
      <c r="C52" s="82">
        <f t="shared" si="16"/>
        <v>58</v>
      </c>
      <c r="D52" s="82">
        <f t="shared" si="12"/>
        <v>15</v>
      </c>
      <c r="E52" s="83">
        <f t="shared" si="9"/>
        <v>20.54794520547945</v>
      </c>
      <c r="F52" s="82">
        <f t="shared" si="13"/>
        <v>58</v>
      </c>
      <c r="G52" s="82">
        <v>49</v>
      </c>
      <c r="H52" s="82">
        <v>9</v>
      </c>
      <c r="I52" s="83">
        <f>(H52/F52)*100</f>
        <v>15.517241379310345</v>
      </c>
      <c r="J52" s="82">
        <f t="shared" si="14"/>
        <v>5</v>
      </c>
      <c r="K52" s="82">
        <v>3</v>
      </c>
      <c r="L52" s="82">
        <v>2</v>
      </c>
      <c r="M52" s="83">
        <f>(L52/J52)*100</f>
        <v>40</v>
      </c>
      <c r="N52" s="82">
        <f t="shared" si="15"/>
        <v>10</v>
      </c>
      <c r="O52" s="82">
        <v>6</v>
      </c>
      <c r="P52" s="82">
        <v>4</v>
      </c>
      <c r="Q52" s="83">
        <f t="shared" si="11"/>
        <v>40</v>
      </c>
    </row>
    <row r="53" spans="1:17" ht="12.75">
      <c r="A53" s="81" t="s">
        <v>133</v>
      </c>
      <c r="B53" s="82">
        <f t="shared" si="5"/>
        <v>27</v>
      </c>
      <c r="C53" s="82">
        <f t="shared" si="16"/>
        <v>20</v>
      </c>
      <c r="D53" s="82">
        <f t="shared" si="12"/>
        <v>7</v>
      </c>
      <c r="E53" s="83">
        <f t="shared" si="9"/>
        <v>25.925925925925924</v>
      </c>
      <c r="F53" s="82">
        <f t="shared" si="13"/>
        <v>12</v>
      </c>
      <c r="G53" s="82">
        <v>10</v>
      </c>
      <c r="H53" s="82">
        <v>2</v>
      </c>
      <c r="I53" s="83">
        <f>(H53/F53)*100</f>
        <v>16.666666666666664</v>
      </c>
      <c r="J53" s="82">
        <f t="shared" si="14"/>
        <v>0</v>
      </c>
      <c r="K53" s="80"/>
      <c r="L53" s="80"/>
      <c r="M53" s="83"/>
      <c r="N53" s="82">
        <f t="shared" si="15"/>
        <v>15</v>
      </c>
      <c r="O53" s="82">
        <v>10</v>
      </c>
      <c r="P53" s="82">
        <v>5</v>
      </c>
      <c r="Q53" s="83">
        <f t="shared" si="11"/>
        <v>33.33333333333333</v>
      </c>
    </row>
    <row r="54" spans="1:17" ht="12.75">
      <c r="A54" s="81" t="s">
        <v>134</v>
      </c>
      <c r="B54" s="82">
        <f t="shared" si="5"/>
        <v>6</v>
      </c>
      <c r="C54" s="82">
        <f t="shared" si="16"/>
        <v>5</v>
      </c>
      <c r="D54" s="82">
        <f t="shared" si="12"/>
        <v>1</v>
      </c>
      <c r="E54" s="83">
        <f t="shared" si="9"/>
        <v>16.666666666666664</v>
      </c>
      <c r="F54" s="82">
        <f t="shared" si="13"/>
        <v>3</v>
      </c>
      <c r="G54" s="82">
        <v>3</v>
      </c>
      <c r="H54" s="80"/>
      <c r="I54" s="83"/>
      <c r="J54" s="82">
        <f t="shared" si="14"/>
        <v>0</v>
      </c>
      <c r="K54" s="80"/>
      <c r="L54" s="80"/>
      <c r="M54" s="83"/>
      <c r="N54" s="82">
        <f t="shared" si="15"/>
        <v>3</v>
      </c>
      <c r="O54" s="82">
        <v>2</v>
      </c>
      <c r="P54" s="82">
        <v>1</v>
      </c>
      <c r="Q54" s="83"/>
    </row>
    <row r="55" spans="1:17" ht="12.75">
      <c r="A55" s="81" t="s">
        <v>450</v>
      </c>
      <c r="B55" s="82">
        <f t="shared" si="5"/>
        <v>65</v>
      </c>
      <c r="C55" s="82">
        <f t="shared" si="16"/>
        <v>16</v>
      </c>
      <c r="D55" s="82">
        <f t="shared" si="12"/>
        <v>49</v>
      </c>
      <c r="E55" s="83">
        <f t="shared" si="9"/>
        <v>75.38461538461539</v>
      </c>
      <c r="F55" s="82">
        <f t="shared" si="13"/>
        <v>34</v>
      </c>
      <c r="G55" s="82">
        <v>3</v>
      </c>
      <c r="H55" s="82">
        <v>31</v>
      </c>
      <c r="I55" s="83">
        <f>(H55/F55)*100</f>
        <v>91.17647058823529</v>
      </c>
      <c r="J55" s="82">
        <f t="shared" si="14"/>
        <v>8</v>
      </c>
      <c r="K55" s="82">
        <v>3</v>
      </c>
      <c r="L55" s="82">
        <v>5</v>
      </c>
      <c r="M55" s="83">
        <f>(L55/J55)*100</f>
        <v>62.5</v>
      </c>
      <c r="N55" s="82">
        <f t="shared" si="15"/>
        <v>23</v>
      </c>
      <c r="O55" s="82">
        <v>10</v>
      </c>
      <c r="P55" s="82">
        <v>13</v>
      </c>
      <c r="Q55" s="83">
        <f>(P55/N55)*100</f>
        <v>56.52173913043478</v>
      </c>
    </row>
    <row r="56" spans="1:17" ht="12.75">
      <c r="A56" s="81" t="s">
        <v>336</v>
      </c>
      <c r="B56" s="82">
        <f t="shared" si="5"/>
        <v>8</v>
      </c>
      <c r="C56" s="82">
        <f t="shared" si="16"/>
        <v>5</v>
      </c>
      <c r="D56" s="82">
        <f t="shared" si="12"/>
        <v>3</v>
      </c>
      <c r="E56" s="83">
        <f t="shared" si="9"/>
        <v>37.5</v>
      </c>
      <c r="F56" s="82">
        <f t="shared" si="13"/>
        <v>1</v>
      </c>
      <c r="G56" s="82">
        <v>1</v>
      </c>
      <c r="H56" s="80"/>
      <c r="I56" s="80"/>
      <c r="J56" s="80"/>
      <c r="K56" s="80"/>
      <c r="L56" s="80"/>
      <c r="M56" s="80"/>
      <c r="N56" s="82">
        <f t="shared" si="15"/>
        <v>7</v>
      </c>
      <c r="O56" s="82">
        <v>4</v>
      </c>
      <c r="P56" s="82">
        <v>3</v>
      </c>
      <c r="Q56" s="83">
        <f>(P56/N56)*100</f>
        <v>42.857142857142854</v>
      </c>
    </row>
    <row r="57" spans="1:16" ht="12.75">
      <c r="A57" s="273" t="s">
        <v>503</v>
      </c>
      <c r="B57" s="274"/>
      <c r="C57" s="274"/>
      <c r="D57" s="274"/>
      <c r="P57" s="274" t="s">
        <v>833</v>
      </c>
    </row>
    <row r="58" spans="1:19" ht="12.75">
      <c r="A58" s="273" t="s">
        <v>504</v>
      </c>
      <c r="B58" s="274"/>
      <c r="C58" s="274"/>
      <c r="D58" s="274"/>
      <c r="S58" s="89"/>
    </row>
    <row r="59" spans="1:4" ht="12.75">
      <c r="A59" s="273" t="s">
        <v>505</v>
      </c>
      <c r="B59" s="274"/>
      <c r="C59" s="274"/>
      <c r="D59" s="274"/>
    </row>
  </sheetData>
  <sheetProtection password="CA55" sheet="1" objects="1" scenarios="1"/>
  <mergeCells count="6">
    <mergeCell ref="B5:E5"/>
    <mergeCell ref="A1:Q1"/>
    <mergeCell ref="A2:Q2"/>
    <mergeCell ref="N5:Q5"/>
    <mergeCell ref="F5:I5"/>
    <mergeCell ref="J5:M5"/>
  </mergeCells>
  <printOptions horizontalCentered="1"/>
  <pageMargins left="0.75" right="0.75" top="1" bottom="1" header="0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2"/>
  <sheetViews>
    <sheetView showGridLines="0" workbookViewId="0" topLeftCell="A1">
      <selection activeCell="A2" sqref="A2:J2"/>
    </sheetView>
  </sheetViews>
  <sheetFormatPr defaultColWidth="9.625" defaultRowHeight="12.75"/>
  <cols>
    <col min="1" max="1" width="25.625" style="2" customWidth="1"/>
    <col min="2" max="2" width="6.375" style="2" customWidth="1"/>
    <col min="3" max="3" width="5.875" style="2" customWidth="1"/>
    <col min="4" max="4" width="5.50390625" style="2" customWidth="1"/>
    <col min="5" max="5" width="6.125" style="2" customWidth="1"/>
    <col min="6" max="6" width="7.125" style="2" customWidth="1"/>
    <col min="7" max="7" width="6.00390625" style="2" customWidth="1"/>
    <col min="8" max="8" width="7.125" style="2" customWidth="1"/>
    <col min="9" max="9" width="6.875" style="2" customWidth="1"/>
    <col min="10" max="10" width="5.75390625" style="2" customWidth="1"/>
    <col min="11" max="11" width="6.625" style="2" customWidth="1"/>
    <col min="12" max="16384" width="9.625" style="2" customWidth="1"/>
  </cols>
  <sheetData>
    <row r="1" spans="1:10" s="4" customFormat="1" ht="15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s="4" customFormat="1" ht="12.75">
      <c r="A2" s="378" t="s">
        <v>966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s="4" customFormat="1" ht="12.75">
      <c r="A3" s="378" t="s">
        <v>965</v>
      </c>
      <c r="B3" s="378"/>
      <c r="C3" s="378"/>
      <c r="D3" s="378"/>
      <c r="E3" s="378"/>
      <c r="F3" s="378"/>
      <c r="G3" s="378"/>
      <c r="H3" s="378"/>
      <c r="I3" s="378"/>
      <c r="J3" s="378"/>
    </row>
    <row r="4" s="4" customFormat="1" ht="6" customHeight="1">
      <c r="A4" s="3"/>
    </row>
    <row r="5" s="4" customFormat="1" ht="12.75">
      <c r="A5" s="4" t="s">
        <v>65</v>
      </c>
    </row>
    <row r="6" spans="1:10" s="14" customFormat="1" ht="12.75">
      <c r="A6" s="382" t="s">
        <v>66</v>
      </c>
      <c r="B6" s="380" t="s">
        <v>726</v>
      </c>
      <c r="C6" s="380"/>
      <c r="D6" s="380"/>
      <c r="E6" s="381" t="s">
        <v>727</v>
      </c>
      <c r="F6" s="381"/>
      <c r="G6" s="381"/>
      <c r="H6" s="381" t="s">
        <v>728</v>
      </c>
      <c r="I6" s="381"/>
      <c r="J6" s="381"/>
    </row>
    <row r="7" spans="1:10" s="14" customFormat="1" ht="12.75">
      <c r="A7" s="383"/>
      <c r="B7" s="380"/>
      <c r="C7" s="380"/>
      <c r="D7" s="380"/>
      <c r="E7" s="381"/>
      <c r="F7" s="381"/>
      <c r="G7" s="381"/>
      <c r="H7" s="381"/>
      <c r="I7" s="381"/>
      <c r="J7" s="381"/>
    </row>
    <row r="8" spans="1:10" s="14" customFormat="1" ht="12.75">
      <c r="A8" s="384"/>
      <c r="B8" s="124" t="s">
        <v>67</v>
      </c>
      <c r="C8" s="124" t="s">
        <v>68</v>
      </c>
      <c r="D8" s="124" t="s">
        <v>69</v>
      </c>
      <c r="E8" s="124" t="s">
        <v>67</v>
      </c>
      <c r="F8" s="124" t="s">
        <v>68</v>
      </c>
      <c r="G8" s="124" t="s">
        <v>69</v>
      </c>
      <c r="H8" s="124" t="s">
        <v>67</v>
      </c>
      <c r="I8" s="124" t="s">
        <v>68</v>
      </c>
      <c r="J8" s="124" t="s">
        <v>69</v>
      </c>
    </row>
    <row r="9" spans="1:10" s="4" customFormat="1" ht="17.25" customHeight="1">
      <c r="A9" s="7" t="s">
        <v>70</v>
      </c>
      <c r="B9" s="125">
        <f aca="true" t="shared" si="0" ref="B9:G9">SUM(B10+B20+B34)</f>
        <v>7238</v>
      </c>
      <c r="C9" s="125">
        <f t="shared" si="0"/>
        <v>424</v>
      </c>
      <c r="D9" s="125">
        <f t="shared" si="0"/>
        <v>12</v>
      </c>
      <c r="E9" s="125">
        <f t="shared" si="0"/>
        <v>6387</v>
      </c>
      <c r="F9" s="125">
        <f t="shared" si="0"/>
        <v>377</v>
      </c>
      <c r="G9" s="125">
        <f t="shared" si="0"/>
        <v>10</v>
      </c>
      <c r="H9" s="126">
        <f>SUM(E9/B9)*100</f>
        <v>88.24260845537441</v>
      </c>
      <c r="I9" s="126">
        <f>SUM(F9/C9)*100</f>
        <v>88.91509433962264</v>
      </c>
      <c r="J9" s="126">
        <f>SUM(G9/D9)*100</f>
        <v>83.33333333333334</v>
      </c>
    </row>
    <row r="10" spans="1:10" s="4" customFormat="1" ht="17.25" customHeight="1">
      <c r="A10" s="179" t="s">
        <v>71</v>
      </c>
      <c r="B10" s="181">
        <f>SUM(B11+B13+B16)</f>
        <v>36</v>
      </c>
      <c r="C10" s="181">
        <f>SUM(C11+C13+C16)</f>
        <v>14</v>
      </c>
      <c r="D10" s="328"/>
      <c r="E10" s="181">
        <f>SUM(E11+E13+E16)</f>
        <v>27</v>
      </c>
      <c r="F10" s="181">
        <f>SUM(F11+F13+F16)</f>
        <v>6</v>
      </c>
      <c r="G10" s="182"/>
      <c r="H10" s="329">
        <f>SUM(E10/B10)*100</f>
        <v>75</v>
      </c>
      <c r="I10" s="329">
        <f>SUM(F10/C10)*100</f>
        <v>42.857142857142854</v>
      </c>
      <c r="J10" s="329"/>
    </row>
    <row r="11" spans="1:10" ht="12" customHeight="1">
      <c r="A11" s="179" t="s">
        <v>72</v>
      </c>
      <c r="B11" s="182"/>
      <c r="C11" s="181">
        <f>SUM(C12)</f>
        <v>5</v>
      </c>
      <c r="D11" s="182"/>
      <c r="E11" s="181">
        <f>SUM(E12)</f>
        <v>5</v>
      </c>
      <c r="F11" s="182"/>
      <c r="G11" s="182"/>
      <c r="H11" s="329"/>
      <c r="I11" s="329">
        <f aca="true" t="shared" si="1" ref="I11:I16">SUM(F11/C11)*100</f>
        <v>0</v>
      </c>
      <c r="J11" s="329"/>
    </row>
    <row r="12" spans="1:10" ht="12" customHeight="1">
      <c r="A12" s="180" t="s">
        <v>73</v>
      </c>
      <c r="B12" s="184"/>
      <c r="C12" s="183">
        <v>5</v>
      </c>
      <c r="D12" s="184"/>
      <c r="E12" s="183">
        <v>5</v>
      </c>
      <c r="F12" s="184"/>
      <c r="G12" s="184"/>
      <c r="H12" s="186"/>
      <c r="I12" s="186">
        <f t="shared" si="1"/>
        <v>0</v>
      </c>
      <c r="J12" s="186"/>
    </row>
    <row r="13" spans="1:10" ht="12" customHeight="1">
      <c r="A13" s="179" t="s">
        <v>74</v>
      </c>
      <c r="B13" s="181">
        <f>SUM(B14:B15)</f>
        <v>5</v>
      </c>
      <c r="C13" s="181">
        <f>SUM(C14:C15)</f>
        <v>8</v>
      </c>
      <c r="D13" s="328"/>
      <c r="E13" s="181">
        <f>SUM(E14:E15)</f>
        <v>3</v>
      </c>
      <c r="F13" s="181">
        <f>SUM(F14:F15)</f>
        <v>5</v>
      </c>
      <c r="G13" s="182"/>
      <c r="H13" s="329">
        <f>SUM(E13/B13)*100</f>
        <v>60</v>
      </c>
      <c r="I13" s="329">
        <f t="shared" si="1"/>
        <v>62.5</v>
      </c>
      <c r="J13" s="329"/>
    </row>
    <row r="14" spans="1:10" ht="12" customHeight="1">
      <c r="A14" s="180" t="s">
        <v>73</v>
      </c>
      <c r="B14" s="184"/>
      <c r="C14" s="183">
        <v>2</v>
      </c>
      <c r="D14" s="184"/>
      <c r="E14" s="184"/>
      <c r="F14" s="183">
        <v>2</v>
      </c>
      <c r="G14" s="184"/>
      <c r="H14" s="186"/>
      <c r="I14" s="186">
        <f t="shared" si="1"/>
        <v>100</v>
      </c>
      <c r="J14" s="186"/>
    </row>
    <row r="15" spans="1:10" ht="12" customHeight="1">
      <c r="A15" s="180" t="s">
        <v>75</v>
      </c>
      <c r="B15" s="183">
        <v>5</v>
      </c>
      <c r="C15" s="183">
        <v>6</v>
      </c>
      <c r="D15" s="185"/>
      <c r="E15" s="183">
        <v>3</v>
      </c>
      <c r="F15" s="183">
        <v>3</v>
      </c>
      <c r="G15" s="184"/>
      <c r="H15" s="186">
        <f aca="true" t="shared" si="2" ref="H15:H51">SUM(E15/B15)*100</f>
        <v>60</v>
      </c>
      <c r="I15" s="186">
        <f t="shared" si="1"/>
        <v>50</v>
      </c>
      <c r="J15" s="186"/>
    </row>
    <row r="16" spans="1:10" ht="12" customHeight="1">
      <c r="A16" s="179" t="s">
        <v>76</v>
      </c>
      <c r="B16" s="181">
        <f>SUM(B17:B19)</f>
        <v>31</v>
      </c>
      <c r="C16" s="181">
        <f>SUM(C17:C19)</f>
        <v>1</v>
      </c>
      <c r="D16" s="182"/>
      <c r="E16" s="181">
        <f>SUM(E17:E19)</f>
        <v>19</v>
      </c>
      <c r="F16" s="181">
        <f>SUM(F17:F19)</f>
        <v>1</v>
      </c>
      <c r="G16" s="182"/>
      <c r="H16" s="329">
        <f t="shared" si="2"/>
        <v>61.29032258064516</v>
      </c>
      <c r="I16" s="329">
        <f t="shared" si="1"/>
        <v>100</v>
      </c>
      <c r="J16" s="329"/>
    </row>
    <row r="17" spans="1:10" ht="12" customHeight="1">
      <c r="A17" s="180" t="s">
        <v>77</v>
      </c>
      <c r="B17" s="183">
        <v>6</v>
      </c>
      <c r="C17" s="184"/>
      <c r="D17" s="184"/>
      <c r="E17" s="183">
        <v>6</v>
      </c>
      <c r="F17" s="183">
        <v>1</v>
      </c>
      <c r="G17" s="184"/>
      <c r="H17" s="186">
        <f t="shared" si="2"/>
        <v>100</v>
      </c>
      <c r="I17" s="186"/>
      <c r="J17" s="186"/>
    </row>
    <row r="18" spans="1:10" ht="12" customHeight="1">
      <c r="A18" s="180" t="s">
        <v>78</v>
      </c>
      <c r="B18" s="183">
        <v>19</v>
      </c>
      <c r="C18" s="183">
        <v>1</v>
      </c>
      <c r="D18" s="184"/>
      <c r="E18" s="183">
        <v>7</v>
      </c>
      <c r="F18" s="184"/>
      <c r="G18" s="184"/>
      <c r="H18" s="186">
        <f t="shared" si="2"/>
        <v>36.84210526315789</v>
      </c>
      <c r="I18" s="186">
        <f>SUM(F18/C18)*100</f>
        <v>0</v>
      </c>
      <c r="J18" s="186"/>
    </row>
    <row r="19" spans="1:10" ht="12" customHeight="1">
      <c r="A19" s="180" t="s">
        <v>79</v>
      </c>
      <c r="B19" s="183">
        <v>6</v>
      </c>
      <c r="C19" s="184"/>
      <c r="D19" s="184"/>
      <c r="E19" s="183">
        <v>6</v>
      </c>
      <c r="F19" s="184"/>
      <c r="G19" s="184"/>
      <c r="H19" s="186">
        <f t="shared" si="2"/>
        <v>100</v>
      </c>
      <c r="I19" s="186"/>
      <c r="J19" s="186"/>
    </row>
    <row r="20" spans="1:10" s="4" customFormat="1" ht="12.75" customHeight="1">
      <c r="A20" s="7" t="s">
        <v>80</v>
      </c>
      <c r="B20" s="8">
        <f aca="true" t="shared" si="3" ref="B20:G20">SUM(B21:B33)</f>
        <v>1932</v>
      </c>
      <c r="C20" s="8">
        <f t="shared" si="3"/>
        <v>125</v>
      </c>
      <c r="D20" s="8">
        <f t="shared" si="3"/>
        <v>4</v>
      </c>
      <c r="E20" s="8">
        <f t="shared" si="3"/>
        <v>1638</v>
      </c>
      <c r="F20" s="8">
        <f t="shared" si="3"/>
        <v>90</v>
      </c>
      <c r="G20" s="8">
        <f t="shared" si="3"/>
        <v>4</v>
      </c>
      <c r="H20" s="9">
        <f t="shared" si="2"/>
        <v>84.78260869565217</v>
      </c>
      <c r="I20" s="9">
        <f>SUM(F20/C20)*100</f>
        <v>72</v>
      </c>
      <c r="J20" s="9">
        <f>SUM(G20/D20)*100</f>
        <v>100</v>
      </c>
    </row>
    <row r="21" spans="1:10" ht="12" customHeight="1">
      <c r="A21" s="180" t="s">
        <v>81</v>
      </c>
      <c r="B21" s="183">
        <v>24</v>
      </c>
      <c r="C21" s="183">
        <v>2</v>
      </c>
      <c r="D21" s="185"/>
      <c r="E21" s="183">
        <v>25</v>
      </c>
      <c r="F21" s="183">
        <v>1</v>
      </c>
      <c r="G21" s="184"/>
      <c r="H21" s="186">
        <f t="shared" si="2"/>
        <v>104.16666666666667</v>
      </c>
      <c r="I21" s="186">
        <f aca="true" t="shared" si="4" ref="I21:I28">SUM(F21/C21)*100</f>
        <v>50</v>
      </c>
      <c r="J21" s="186"/>
    </row>
    <row r="22" spans="1:10" ht="12" customHeight="1">
      <c r="A22" s="180" t="s">
        <v>82</v>
      </c>
      <c r="B22" s="183">
        <v>37</v>
      </c>
      <c r="C22" s="183">
        <v>3</v>
      </c>
      <c r="D22" s="185"/>
      <c r="E22" s="183">
        <v>31</v>
      </c>
      <c r="F22" s="183">
        <v>3</v>
      </c>
      <c r="G22" s="184"/>
      <c r="H22" s="186">
        <f t="shared" si="2"/>
        <v>83.78378378378379</v>
      </c>
      <c r="I22" s="186">
        <f t="shared" si="4"/>
        <v>100</v>
      </c>
      <c r="J22" s="186"/>
    </row>
    <row r="23" spans="1:10" ht="12" customHeight="1">
      <c r="A23" s="180" t="s">
        <v>83</v>
      </c>
      <c r="B23" s="183">
        <v>229</v>
      </c>
      <c r="C23" s="183">
        <v>6</v>
      </c>
      <c r="D23" s="184"/>
      <c r="E23" s="183">
        <v>182</v>
      </c>
      <c r="F23" s="183">
        <v>6</v>
      </c>
      <c r="G23" s="184"/>
      <c r="H23" s="186">
        <f t="shared" si="2"/>
        <v>79.47598253275109</v>
      </c>
      <c r="I23" s="186">
        <f t="shared" si="4"/>
        <v>100</v>
      </c>
      <c r="J23" s="186"/>
    </row>
    <row r="24" spans="1:10" ht="12" customHeight="1">
      <c r="A24" s="180" t="s">
        <v>84</v>
      </c>
      <c r="B24" s="183">
        <v>542</v>
      </c>
      <c r="C24" s="183">
        <v>19</v>
      </c>
      <c r="D24" s="185">
        <v>1</v>
      </c>
      <c r="E24" s="183">
        <v>515</v>
      </c>
      <c r="F24" s="183">
        <v>9</v>
      </c>
      <c r="G24" s="183">
        <v>1</v>
      </c>
      <c r="H24" s="186">
        <f t="shared" si="2"/>
        <v>95.01845018450184</v>
      </c>
      <c r="I24" s="186">
        <f t="shared" si="4"/>
        <v>47.368421052631575</v>
      </c>
      <c r="J24" s="186">
        <f>SUM(G24/D24)*100</f>
        <v>100</v>
      </c>
    </row>
    <row r="25" spans="1:10" ht="12" customHeight="1">
      <c r="A25" s="180" t="s">
        <v>85</v>
      </c>
      <c r="B25" s="183">
        <v>295</v>
      </c>
      <c r="C25" s="183">
        <v>35</v>
      </c>
      <c r="D25" s="185"/>
      <c r="E25" s="183">
        <v>240</v>
      </c>
      <c r="F25" s="183">
        <v>22</v>
      </c>
      <c r="G25" s="184"/>
      <c r="H25" s="186">
        <f t="shared" si="2"/>
        <v>81.35593220338984</v>
      </c>
      <c r="I25" s="186">
        <f t="shared" si="4"/>
        <v>62.857142857142854</v>
      </c>
      <c r="J25" s="186"/>
    </row>
    <row r="26" spans="1:10" ht="12" customHeight="1">
      <c r="A26" s="180" t="s">
        <v>86</v>
      </c>
      <c r="B26" s="183">
        <v>146</v>
      </c>
      <c r="C26" s="183">
        <v>7</v>
      </c>
      <c r="D26" s="185"/>
      <c r="E26" s="183">
        <v>146</v>
      </c>
      <c r="F26" s="183">
        <v>7</v>
      </c>
      <c r="G26" s="184"/>
      <c r="H26" s="186">
        <f t="shared" si="2"/>
        <v>100</v>
      </c>
      <c r="I26" s="186">
        <f t="shared" si="4"/>
        <v>100</v>
      </c>
      <c r="J26" s="186"/>
    </row>
    <row r="27" spans="1:10" ht="12" customHeight="1">
      <c r="A27" s="180" t="s">
        <v>87</v>
      </c>
      <c r="B27" s="183">
        <v>55</v>
      </c>
      <c r="C27" s="183">
        <v>5</v>
      </c>
      <c r="D27" s="185"/>
      <c r="E27" s="183">
        <v>50</v>
      </c>
      <c r="F27" s="183">
        <v>5</v>
      </c>
      <c r="G27" s="184"/>
      <c r="H27" s="186">
        <f t="shared" si="2"/>
        <v>90.9090909090909</v>
      </c>
      <c r="I27" s="186">
        <f t="shared" si="4"/>
        <v>100</v>
      </c>
      <c r="J27" s="186"/>
    </row>
    <row r="28" spans="1:10" ht="12" customHeight="1">
      <c r="A28" s="180" t="s">
        <v>88</v>
      </c>
      <c r="B28" s="183">
        <v>26</v>
      </c>
      <c r="C28" s="183">
        <v>6</v>
      </c>
      <c r="D28" s="185"/>
      <c r="E28" s="183">
        <v>26</v>
      </c>
      <c r="F28" s="183">
        <v>6</v>
      </c>
      <c r="G28" s="184"/>
      <c r="H28" s="186">
        <f t="shared" si="2"/>
        <v>100</v>
      </c>
      <c r="I28" s="186">
        <f t="shared" si="4"/>
        <v>100</v>
      </c>
      <c r="J28" s="186"/>
    </row>
    <row r="29" spans="1:10" ht="12" customHeight="1">
      <c r="A29" s="180" t="s">
        <v>89</v>
      </c>
      <c r="B29" s="183">
        <v>36</v>
      </c>
      <c r="C29" s="184"/>
      <c r="D29" s="184"/>
      <c r="E29" s="183">
        <v>36</v>
      </c>
      <c r="F29" s="184"/>
      <c r="G29" s="184"/>
      <c r="H29" s="186">
        <f t="shared" si="2"/>
        <v>100</v>
      </c>
      <c r="I29" s="186"/>
      <c r="J29" s="186"/>
    </row>
    <row r="30" spans="1:10" ht="12" customHeight="1">
      <c r="A30" s="180" t="s">
        <v>90</v>
      </c>
      <c r="B30" s="183">
        <v>317</v>
      </c>
      <c r="C30" s="183">
        <v>16</v>
      </c>
      <c r="D30" s="185"/>
      <c r="E30" s="183">
        <v>176</v>
      </c>
      <c r="F30" s="183">
        <v>7</v>
      </c>
      <c r="G30" s="184"/>
      <c r="H30" s="186">
        <f t="shared" si="2"/>
        <v>55.520504731861195</v>
      </c>
      <c r="I30" s="186">
        <f aca="true" t="shared" si="5" ref="I30:I51">SUM(F30/C30)*100</f>
        <v>43.75</v>
      </c>
      <c r="J30" s="186"/>
    </row>
    <row r="31" spans="1:10" ht="12" customHeight="1">
      <c r="A31" s="180" t="s">
        <v>91</v>
      </c>
      <c r="B31" s="183">
        <v>40</v>
      </c>
      <c r="C31" s="183">
        <v>4</v>
      </c>
      <c r="D31" s="185"/>
      <c r="E31" s="183">
        <v>33</v>
      </c>
      <c r="F31" s="183">
        <v>4</v>
      </c>
      <c r="G31" s="184"/>
      <c r="H31" s="186">
        <f t="shared" si="2"/>
        <v>82.5</v>
      </c>
      <c r="I31" s="186">
        <f t="shared" si="5"/>
        <v>100</v>
      </c>
      <c r="J31" s="186"/>
    </row>
    <row r="32" spans="1:10" ht="12" customHeight="1">
      <c r="A32" s="180" t="s">
        <v>92</v>
      </c>
      <c r="B32" s="183">
        <v>75</v>
      </c>
      <c r="C32" s="183">
        <v>5</v>
      </c>
      <c r="D32" s="185"/>
      <c r="E32" s="183">
        <v>68</v>
      </c>
      <c r="F32" s="183">
        <v>6</v>
      </c>
      <c r="G32" s="184"/>
      <c r="H32" s="186">
        <f t="shared" si="2"/>
        <v>90.66666666666666</v>
      </c>
      <c r="I32" s="186">
        <f t="shared" si="5"/>
        <v>120</v>
      </c>
      <c r="J32" s="186"/>
    </row>
    <row r="33" spans="1:10" ht="12" customHeight="1">
      <c r="A33" s="180" t="s">
        <v>93</v>
      </c>
      <c r="B33" s="183">
        <v>110</v>
      </c>
      <c r="C33" s="183">
        <v>17</v>
      </c>
      <c r="D33" s="185">
        <v>3</v>
      </c>
      <c r="E33" s="183">
        <v>110</v>
      </c>
      <c r="F33" s="183">
        <v>14</v>
      </c>
      <c r="G33" s="183">
        <v>3</v>
      </c>
      <c r="H33" s="186">
        <f t="shared" si="2"/>
        <v>100</v>
      </c>
      <c r="I33" s="186">
        <f t="shared" si="5"/>
        <v>82.35294117647058</v>
      </c>
      <c r="J33" s="186"/>
    </row>
    <row r="34" spans="1:10" s="4" customFormat="1" ht="13.5" customHeight="1">
      <c r="A34" s="7" t="s">
        <v>94</v>
      </c>
      <c r="B34" s="8">
        <f aca="true" t="shared" si="6" ref="B34:G34">SUM(B35:B51)</f>
        <v>5270</v>
      </c>
      <c r="C34" s="8">
        <f t="shared" si="6"/>
        <v>285</v>
      </c>
      <c r="D34" s="8">
        <f t="shared" si="6"/>
        <v>8</v>
      </c>
      <c r="E34" s="8">
        <f t="shared" si="6"/>
        <v>4722</v>
      </c>
      <c r="F34" s="8">
        <f t="shared" si="6"/>
        <v>281</v>
      </c>
      <c r="G34" s="8">
        <f t="shared" si="6"/>
        <v>6</v>
      </c>
      <c r="H34" s="9">
        <f t="shared" si="2"/>
        <v>89.60151802656546</v>
      </c>
      <c r="I34" s="9">
        <f t="shared" si="5"/>
        <v>98.59649122807016</v>
      </c>
      <c r="J34" s="9">
        <f>SUM(G34/D34)*100</f>
        <v>75</v>
      </c>
    </row>
    <row r="35" spans="1:10" ht="12" customHeight="1">
      <c r="A35" s="180" t="s">
        <v>95</v>
      </c>
      <c r="B35" s="183">
        <v>1561</v>
      </c>
      <c r="C35" s="183">
        <v>180</v>
      </c>
      <c r="D35" s="183">
        <v>5</v>
      </c>
      <c r="E35" s="183">
        <v>1418</v>
      </c>
      <c r="F35" s="183">
        <v>180</v>
      </c>
      <c r="G35" s="183">
        <v>5</v>
      </c>
      <c r="H35" s="186">
        <f t="shared" si="2"/>
        <v>90.83920563741191</v>
      </c>
      <c r="I35" s="186">
        <f t="shared" si="5"/>
        <v>100</v>
      </c>
      <c r="J35" s="186">
        <f>SUM(G35/D35)*100</f>
        <v>100</v>
      </c>
    </row>
    <row r="36" spans="1:10" ht="12" customHeight="1">
      <c r="A36" s="180" t="s">
        <v>96</v>
      </c>
      <c r="B36" s="183">
        <v>304</v>
      </c>
      <c r="C36" s="183">
        <v>3</v>
      </c>
      <c r="D36" s="184"/>
      <c r="E36" s="183">
        <v>286</v>
      </c>
      <c r="F36" s="183">
        <v>3</v>
      </c>
      <c r="G36" s="184"/>
      <c r="H36" s="186">
        <f t="shared" si="2"/>
        <v>94.07894736842105</v>
      </c>
      <c r="I36" s="186">
        <f t="shared" si="5"/>
        <v>100</v>
      </c>
      <c r="J36" s="186"/>
    </row>
    <row r="37" spans="1:10" ht="12" customHeight="1">
      <c r="A37" s="180" t="s">
        <v>97</v>
      </c>
      <c r="B37" s="183">
        <v>292</v>
      </c>
      <c r="C37" s="183">
        <v>4</v>
      </c>
      <c r="D37" s="184"/>
      <c r="E37" s="183">
        <v>292</v>
      </c>
      <c r="F37" s="183">
        <v>4</v>
      </c>
      <c r="G37" s="184"/>
      <c r="H37" s="186">
        <f t="shared" si="2"/>
        <v>100</v>
      </c>
      <c r="I37" s="186">
        <f t="shared" si="5"/>
        <v>100</v>
      </c>
      <c r="J37" s="186"/>
    </row>
    <row r="38" spans="1:10" ht="12" customHeight="1">
      <c r="A38" s="180" t="s">
        <v>98</v>
      </c>
      <c r="B38" s="183">
        <v>272</v>
      </c>
      <c r="C38" s="183">
        <v>9</v>
      </c>
      <c r="D38" s="183">
        <v>1</v>
      </c>
      <c r="E38" s="183">
        <v>264</v>
      </c>
      <c r="F38" s="183">
        <v>9</v>
      </c>
      <c r="G38" s="184"/>
      <c r="H38" s="186">
        <f t="shared" si="2"/>
        <v>97.05882352941177</v>
      </c>
      <c r="I38" s="186">
        <f t="shared" si="5"/>
        <v>100</v>
      </c>
      <c r="J38" s="186"/>
    </row>
    <row r="39" spans="1:10" ht="12" customHeight="1">
      <c r="A39" s="180" t="s">
        <v>99</v>
      </c>
      <c r="B39" s="183">
        <v>404</v>
      </c>
      <c r="C39" s="183">
        <v>4</v>
      </c>
      <c r="D39" s="184"/>
      <c r="E39" s="183">
        <v>384</v>
      </c>
      <c r="F39" s="183">
        <v>4</v>
      </c>
      <c r="G39" s="184"/>
      <c r="H39" s="186">
        <f t="shared" si="2"/>
        <v>95.04950495049505</v>
      </c>
      <c r="I39" s="186">
        <f t="shared" si="5"/>
        <v>100</v>
      </c>
      <c r="J39" s="186"/>
    </row>
    <row r="40" spans="1:10" ht="12" customHeight="1">
      <c r="A40" s="180" t="s">
        <v>100</v>
      </c>
      <c r="B40" s="183">
        <v>99</v>
      </c>
      <c r="C40" s="183">
        <v>4</v>
      </c>
      <c r="D40" s="184"/>
      <c r="E40" s="183">
        <v>99</v>
      </c>
      <c r="F40" s="183">
        <v>4</v>
      </c>
      <c r="G40" s="184"/>
      <c r="H40" s="186">
        <f t="shared" si="2"/>
        <v>100</v>
      </c>
      <c r="I40" s="186">
        <f t="shared" si="5"/>
        <v>100</v>
      </c>
      <c r="J40" s="186"/>
    </row>
    <row r="41" spans="1:10" ht="12" customHeight="1">
      <c r="A41" s="180" t="s">
        <v>101</v>
      </c>
      <c r="B41" s="183">
        <v>189</v>
      </c>
      <c r="C41" s="183">
        <v>6</v>
      </c>
      <c r="D41" s="183">
        <v>1</v>
      </c>
      <c r="E41" s="183">
        <v>184</v>
      </c>
      <c r="F41" s="183">
        <v>6</v>
      </c>
      <c r="G41" s="184"/>
      <c r="H41" s="186">
        <f t="shared" si="2"/>
        <v>97.35449735449735</v>
      </c>
      <c r="I41" s="186">
        <f t="shared" si="5"/>
        <v>100</v>
      </c>
      <c r="J41" s="186"/>
    </row>
    <row r="42" spans="1:10" ht="12" customHeight="1">
      <c r="A42" s="180" t="s">
        <v>102</v>
      </c>
      <c r="B42" s="183">
        <v>111</v>
      </c>
      <c r="C42" s="183">
        <v>5</v>
      </c>
      <c r="D42" s="183">
        <v>1</v>
      </c>
      <c r="E42" s="183">
        <v>111</v>
      </c>
      <c r="F42" s="183">
        <v>5</v>
      </c>
      <c r="G42" s="183">
        <v>1</v>
      </c>
      <c r="H42" s="186">
        <f t="shared" si="2"/>
        <v>100</v>
      </c>
      <c r="I42" s="186">
        <f t="shared" si="5"/>
        <v>100</v>
      </c>
      <c r="J42" s="186">
        <f>SUM(G42/D42)*100</f>
        <v>100</v>
      </c>
    </row>
    <row r="43" spans="1:10" ht="12" customHeight="1">
      <c r="A43" s="180" t="s">
        <v>103</v>
      </c>
      <c r="B43" s="183">
        <v>103</v>
      </c>
      <c r="C43" s="183">
        <v>4</v>
      </c>
      <c r="D43" s="184"/>
      <c r="E43" s="183">
        <v>105</v>
      </c>
      <c r="F43" s="183">
        <v>2</v>
      </c>
      <c r="G43" s="184"/>
      <c r="H43" s="186">
        <f t="shared" si="2"/>
        <v>101.94174757281553</v>
      </c>
      <c r="I43" s="186">
        <f t="shared" si="5"/>
        <v>50</v>
      </c>
      <c r="J43" s="186"/>
    </row>
    <row r="44" spans="1:10" ht="12" customHeight="1">
      <c r="A44" s="180" t="s">
        <v>104</v>
      </c>
      <c r="B44" s="183">
        <v>303</v>
      </c>
      <c r="C44" s="183">
        <v>16</v>
      </c>
      <c r="D44" s="184"/>
      <c r="E44" s="183">
        <v>91</v>
      </c>
      <c r="F44" s="183">
        <v>16</v>
      </c>
      <c r="G44" s="184"/>
      <c r="H44" s="186">
        <f t="shared" si="2"/>
        <v>30.033003300330037</v>
      </c>
      <c r="I44" s="186">
        <f t="shared" si="5"/>
        <v>100</v>
      </c>
      <c r="J44" s="186"/>
    </row>
    <row r="45" spans="1:10" ht="12" customHeight="1">
      <c r="A45" s="180" t="s">
        <v>105</v>
      </c>
      <c r="B45" s="183">
        <v>158</v>
      </c>
      <c r="C45" s="183">
        <v>3</v>
      </c>
      <c r="D45" s="184"/>
      <c r="E45" s="183">
        <v>158</v>
      </c>
      <c r="F45" s="183">
        <v>3</v>
      </c>
      <c r="G45" s="184"/>
      <c r="H45" s="186">
        <f t="shared" si="2"/>
        <v>100</v>
      </c>
      <c r="I45" s="186">
        <f t="shared" si="5"/>
        <v>100</v>
      </c>
      <c r="J45" s="186"/>
    </row>
    <row r="46" spans="1:10" ht="12" customHeight="1">
      <c r="A46" s="180" t="s">
        <v>106</v>
      </c>
      <c r="B46" s="183">
        <v>53</v>
      </c>
      <c r="C46" s="183">
        <v>1</v>
      </c>
      <c r="D46" s="184"/>
      <c r="E46" s="183">
        <v>54</v>
      </c>
      <c r="F46" s="183">
        <v>1</v>
      </c>
      <c r="G46" s="184"/>
      <c r="H46" s="186">
        <f t="shared" si="2"/>
        <v>101.88679245283019</v>
      </c>
      <c r="I46" s="186">
        <f t="shared" si="5"/>
        <v>100</v>
      </c>
      <c r="J46" s="186"/>
    </row>
    <row r="47" spans="1:10" ht="12" customHeight="1">
      <c r="A47" s="180" t="s">
        <v>107</v>
      </c>
      <c r="B47" s="183">
        <v>608</v>
      </c>
      <c r="C47" s="183">
        <v>16</v>
      </c>
      <c r="D47" s="184"/>
      <c r="E47" s="183">
        <v>608</v>
      </c>
      <c r="F47" s="183">
        <v>16</v>
      </c>
      <c r="G47" s="184"/>
      <c r="H47" s="186">
        <f t="shared" si="2"/>
        <v>100</v>
      </c>
      <c r="I47" s="186">
        <f t="shared" si="5"/>
        <v>100</v>
      </c>
      <c r="J47" s="186"/>
    </row>
    <row r="48" spans="1:10" ht="12" customHeight="1">
      <c r="A48" s="180" t="s">
        <v>108</v>
      </c>
      <c r="B48" s="183">
        <v>430</v>
      </c>
      <c r="C48" s="183">
        <v>17</v>
      </c>
      <c r="D48" s="184"/>
      <c r="E48" s="183">
        <v>362</v>
      </c>
      <c r="F48" s="183">
        <v>17</v>
      </c>
      <c r="G48" s="184"/>
      <c r="H48" s="186">
        <f t="shared" si="2"/>
        <v>84.18604651162791</v>
      </c>
      <c r="I48" s="186">
        <f t="shared" si="5"/>
        <v>100</v>
      </c>
      <c r="J48" s="186"/>
    </row>
    <row r="49" spans="1:10" ht="12" customHeight="1">
      <c r="A49" s="180" t="s">
        <v>109</v>
      </c>
      <c r="B49" s="183">
        <v>35</v>
      </c>
      <c r="C49" s="183">
        <v>1</v>
      </c>
      <c r="D49" s="185"/>
      <c r="E49" s="183">
        <v>35</v>
      </c>
      <c r="F49" s="183">
        <v>1</v>
      </c>
      <c r="G49" s="184"/>
      <c r="H49" s="186">
        <f t="shared" si="2"/>
        <v>100</v>
      </c>
      <c r="I49" s="186">
        <f t="shared" si="5"/>
        <v>100</v>
      </c>
      <c r="J49" s="186"/>
    </row>
    <row r="50" spans="1:10" ht="12" customHeight="1">
      <c r="A50" s="180" t="s">
        <v>87</v>
      </c>
      <c r="B50" s="183">
        <v>298</v>
      </c>
      <c r="C50" s="183">
        <v>7</v>
      </c>
      <c r="D50" s="185"/>
      <c r="E50" s="183">
        <v>221</v>
      </c>
      <c r="F50" s="183">
        <v>5</v>
      </c>
      <c r="G50" s="184"/>
      <c r="H50" s="186">
        <f t="shared" si="2"/>
        <v>74.16107382550335</v>
      </c>
      <c r="I50" s="186">
        <f t="shared" si="5"/>
        <v>71.42857142857143</v>
      </c>
      <c r="J50" s="186"/>
    </row>
    <row r="51" spans="1:10" ht="12.75" customHeight="1">
      <c r="A51" s="180" t="s">
        <v>110</v>
      </c>
      <c r="B51" s="183">
        <v>50</v>
      </c>
      <c r="C51" s="183">
        <v>5</v>
      </c>
      <c r="D51" s="185"/>
      <c r="E51" s="183">
        <v>50</v>
      </c>
      <c r="F51" s="183">
        <v>5</v>
      </c>
      <c r="G51" s="184"/>
      <c r="H51" s="186">
        <f t="shared" si="2"/>
        <v>100</v>
      </c>
      <c r="I51" s="186">
        <f t="shared" si="5"/>
        <v>100</v>
      </c>
      <c r="J51" s="186"/>
    </row>
    <row r="52" spans="1:9" ht="15" customHeight="1">
      <c r="A52" s="122" t="s">
        <v>111</v>
      </c>
      <c r="E52" s="16"/>
      <c r="I52" s="17" t="s">
        <v>824</v>
      </c>
    </row>
    <row r="53" spans="1:5" ht="13.5" customHeight="1">
      <c r="A53" s="122" t="s">
        <v>112</v>
      </c>
      <c r="E53" s="16"/>
    </row>
    <row r="54" spans="1:5" ht="14.25" customHeight="1">
      <c r="A54" s="122" t="s">
        <v>113</v>
      </c>
      <c r="E54" s="16"/>
    </row>
    <row r="55" ht="12.75">
      <c r="E55" s="16"/>
    </row>
    <row r="56" ht="12.75">
      <c r="E56" s="17"/>
    </row>
    <row r="57" ht="12.75">
      <c r="E57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1" ht="12.75">
      <c r="E71" s="17"/>
    </row>
    <row r="72" ht="12.75">
      <c r="E72" s="17"/>
    </row>
  </sheetData>
  <sheetProtection password="CA55" sheet="1" objects="1" scenarios="1"/>
  <mergeCells count="7">
    <mergeCell ref="A1:J1"/>
    <mergeCell ref="A2:J2"/>
    <mergeCell ref="A3:J3"/>
    <mergeCell ref="B6:D7"/>
    <mergeCell ref="E6:G7"/>
    <mergeCell ref="H6:J7"/>
    <mergeCell ref="A6:A8"/>
  </mergeCells>
  <printOptions horizontalCentered="1"/>
  <pageMargins left="0.7874015748031497" right="0.7874015748031497" top="0.4724409448818898" bottom="0" header="0" footer="0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60"/>
  <sheetViews>
    <sheetView showGridLines="0" workbookViewId="0" topLeftCell="Z1">
      <selection activeCell="AL32" sqref="AL32"/>
    </sheetView>
  </sheetViews>
  <sheetFormatPr defaultColWidth="9.625" defaultRowHeight="12.75"/>
  <cols>
    <col min="1" max="1" width="29.625" style="2" customWidth="1"/>
    <col min="2" max="2" width="5.625" style="2" bestFit="1" customWidth="1"/>
    <col min="3" max="5" width="3.50390625" style="2" bestFit="1" customWidth="1"/>
    <col min="6" max="6" width="5.625" style="2" customWidth="1"/>
    <col min="7" max="7" width="3.00390625" style="2" bestFit="1" customWidth="1"/>
    <col min="8" max="8" width="3.25390625" style="2" bestFit="1" customWidth="1"/>
    <col min="9" max="9" width="3.125" style="2" bestFit="1" customWidth="1"/>
    <col min="10" max="10" width="5.375" style="2" customWidth="1"/>
    <col min="11" max="11" width="3.00390625" style="2" bestFit="1" customWidth="1"/>
    <col min="12" max="12" width="3.25390625" style="2" bestFit="1" customWidth="1"/>
    <col min="13" max="13" width="3.125" style="2" bestFit="1" customWidth="1"/>
    <col min="14" max="14" width="5.375" style="2" customWidth="1"/>
    <col min="15" max="15" width="3.00390625" style="2" bestFit="1" customWidth="1"/>
    <col min="16" max="16" width="3.25390625" style="2" bestFit="1" customWidth="1"/>
    <col min="17" max="17" width="3.125" style="2" bestFit="1" customWidth="1"/>
    <col min="18" max="18" width="5.625" style="2" bestFit="1" customWidth="1"/>
    <col min="19" max="19" width="3.50390625" style="2" bestFit="1" customWidth="1"/>
    <col min="20" max="20" width="3.25390625" style="2" bestFit="1" customWidth="1"/>
    <col min="21" max="21" width="3.50390625" style="2" bestFit="1" customWidth="1"/>
    <col min="22" max="22" width="5.625" style="2" bestFit="1" customWidth="1"/>
    <col min="23" max="23" width="3.50390625" style="2" bestFit="1" customWidth="1"/>
    <col min="24" max="24" width="3.25390625" style="2" bestFit="1" customWidth="1"/>
    <col min="25" max="25" width="3.125" style="2" bestFit="1" customWidth="1"/>
    <col min="26" max="26" width="5.375" style="2" customWidth="1"/>
    <col min="27" max="27" width="3.00390625" style="2" bestFit="1" customWidth="1"/>
    <col min="28" max="28" width="3.25390625" style="2" bestFit="1" customWidth="1"/>
    <col min="29" max="29" width="3.125" style="2" bestFit="1" customWidth="1"/>
    <col min="30" max="30" width="5.625" style="2" bestFit="1" customWidth="1"/>
    <col min="31" max="31" width="3.00390625" style="2" bestFit="1" customWidth="1"/>
    <col min="32" max="32" width="3.25390625" style="2" bestFit="1" customWidth="1"/>
    <col min="33" max="33" width="3.125" style="2" bestFit="1" customWidth="1"/>
    <col min="34" max="34" width="5.625" style="2" bestFit="1" customWidth="1"/>
    <col min="35" max="35" width="3.00390625" style="2" bestFit="1" customWidth="1"/>
    <col min="36" max="36" width="3.25390625" style="2" bestFit="1" customWidth="1"/>
    <col min="37" max="37" width="3.125" style="2" bestFit="1" customWidth="1"/>
    <col min="38" max="38" width="5.625" style="2" bestFit="1" customWidth="1"/>
    <col min="39" max="39" width="3.25390625" style="2" customWidth="1"/>
    <col min="40" max="40" width="3.25390625" style="2" bestFit="1" customWidth="1"/>
    <col min="41" max="41" width="3.125" style="2" bestFit="1" customWidth="1"/>
    <col min="42" max="44" width="3.625" style="2" customWidth="1"/>
    <col min="45" max="45" width="1.625" style="2" customWidth="1"/>
    <col min="46" max="16384" width="9.625" style="2" customWidth="1"/>
  </cols>
  <sheetData>
    <row r="1" spans="1:41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</row>
    <row r="2" spans="1:41" s="4" customFormat="1" ht="12.75" customHeight="1">
      <c r="A2" s="378" t="s">
        <v>506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</row>
    <row r="3" spans="1:6" s="4" customFormat="1" ht="6.75" customHeight="1">
      <c r="A3" s="3"/>
      <c r="F3" s="3" t="s">
        <v>64</v>
      </c>
    </row>
    <row r="4" s="4" customFormat="1" ht="10.5" customHeight="1">
      <c r="A4" s="4" t="s">
        <v>507</v>
      </c>
    </row>
    <row r="5" spans="1:41" s="4" customFormat="1" ht="12" customHeight="1">
      <c r="A5" s="497" t="s">
        <v>508</v>
      </c>
      <c r="B5" s="370" t="s">
        <v>115</v>
      </c>
      <c r="C5" s="372"/>
      <c r="D5" s="372"/>
      <c r="E5" s="371"/>
      <c r="F5" s="370" t="s">
        <v>72</v>
      </c>
      <c r="G5" s="372"/>
      <c r="H5" s="372"/>
      <c r="I5" s="371"/>
      <c r="J5" s="370" t="s">
        <v>464</v>
      </c>
      <c r="K5" s="372"/>
      <c r="L5" s="372"/>
      <c r="M5" s="371"/>
      <c r="N5" s="499" t="s">
        <v>960</v>
      </c>
      <c r="O5" s="500"/>
      <c r="P5" s="500"/>
      <c r="Q5" s="501"/>
      <c r="R5" s="370" t="s">
        <v>415</v>
      </c>
      <c r="S5" s="372"/>
      <c r="T5" s="372"/>
      <c r="U5" s="371"/>
      <c r="V5" s="370" t="s">
        <v>961</v>
      </c>
      <c r="W5" s="372"/>
      <c r="X5" s="372"/>
      <c r="Y5" s="371"/>
      <c r="Z5" s="494" t="s">
        <v>962</v>
      </c>
      <c r="AA5" s="495"/>
      <c r="AB5" s="495"/>
      <c r="AC5" s="496"/>
      <c r="AD5" s="494" t="s">
        <v>963</v>
      </c>
      <c r="AE5" s="495"/>
      <c r="AF5" s="495"/>
      <c r="AG5" s="496"/>
      <c r="AH5" s="370" t="s">
        <v>964</v>
      </c>
      <c r="AI5" s="372"/>
      <c r="AJ5" s="372"/>
      <c r="AK5" s="371"/>
      <c r="AL5" s="370" t="s">
        <v>509</v>
      </c>
      <c r="AM5" s="372"/>
      <c r="AN5" s="372"/>
      <c r="AO5" s="371"/>
    </row>
    <row r="6" spans="1:41" s="4" customFormat="1" ht="14.25" customHeight="1">
      <c r="A6" s="498"/>
      <c r="B6" s="140" t="s">
        <v>163</v>
      </c>
      <c r="C6" s="140" t="s">
        <v>510</v>
      </c>
      <c r="D6" s="140" t="s">
        <v>511</v>
      </c>
      <c r="E6" s="140" t="s">
        <v>512</v>
      </c>
      <c r="F6" s="275" t="s">
        <v>163</v>
      </c>
      <c r="G6" s="140" t="s">
        <v>510</v>
      </c>
      <c r="H6" s="140" t="s">
        <v>511</v>
      </c>
      <c r="I6" s="140" t="s">
        <v>512</v>
      </c>
      <c r="J6" s="124" t="s">
        <v>163</v>
      </c>
      <c r="K6" s="124" t="s">
        <v>510</v>
      </c>
      <c r="L6" s="124" t="s">
        <v>511</v>
      </c>
      <c r="M6" s="124" t="s">
        <v>512</v>
      </c>
      <c r="N6" s="124" t="s">
        <v>163</v>
      </c>
      <c r="O6" s="124" t="s">
        <v>510</v>
      </c>
      <c r="P6" s="124" t="s">
        <v>511</v>
      </c>
      <c r="Q6" s="124" t="s">
        <v>512</v>
      </c>
      <c r="R6" s="140" t="s">
        <v>163</v>
      </c>
      <c r="S6" s="140" t="s">
        <v>510</v>
      </c>
      <c r="T6" s="140" t="s">
        <v>511</v>
      </c>
      <c r="U6" s="140" t="s">
        <v>512</v>
      </c>
      <c r="V6" s="124" t="s">
        <v>163</v>
      </c>
      <c r="W6" s="124" t="s">
        <v>510</v>
      </c>
      <c r="X6" s="124" t="s">
        <v>511</v>
      </c>
      <c r="Y6" s="124" t="s">
        <v>512</v>
      </c>
      <c r="Z6" s="124" t="s">
        <v>163</v>
      </c>
      <c r="AA6" s="124" t="s">
        <v>510</v>
      </c>
      <c r="AB6" s="124" t="s">
        <v>511</v>
      </c>
      <c r="AC6" s="124" t="s">
        <v>512</v>
      </c>
      <c r="AD6" s="124" t="s">
        <v>163</v>
      </c>
      <c r="AE6" s="124" t="s">
        <v>510</v>
      </c>
      <c r="AF6" s="124" t="s">
        <v>511</v>
      </c>
      <c r="AG6" s="124" t="s">
        <v>512</v>
      </c>
      <c r="AH6" s="124" t="s">
        <v>163</v>
      </c>
      <c r="AI6" s="124" t="s">
        <v>510</v>
      </c>
      <c r="AJ6" s="124" t="s">
        <v>511</v>
      </c>
      <c r="AK6" s="124" t="s">
        <v>512</v>
      </c>
      <c r="AL6" s="140" t="s">
        <v>163</v>
      </c>
      <c r="AM6" s="140" t="s">
        <v>510</v>
      </c>
      <c r="AN6" s="140" t="s">
        <v>511</v>
      </c>
      <c r="AO6" s="140" t="s">
        <v>512</v>
      </c>
    </row>
    <row r="7" spans="1:41" ht="12.75">
      <c r="A7" s="254" t="s">
        <v>7</v>
      </c>
      <c r="B7" s="125">
        <f>SUM(B8+B18+B39)</f>
        <v>1204</v>
      </c>
      <c r="C7" s="125">
        <f>(G7+K7+O7+S7+W7+AA7+AE7+AI7+AM7)</f>
        <v>703</v>
      </c>
      <c r="D7" s="125">
        <f>SUM(H7+L7+P7+T7+X7+AB7+AF7+AJ7+AN7)</f>
        <v>125</v>
      </c>
      <c r="E7" s="125">
        <f>(I7+M7+Q7+U7+Y7+AC7+AG7+AK7+AO7)</f>
        <v>376</v>
      </c>
      <c r="F7" s="8">
        <f>SUM(F8+F18+F39)</f>
        <v>18</v>
      </c>
      <c r="G7" s="8">
        <f>SUM(G8+G18+G39)</f>
        <v>17</v>
      </c>
      <c r="H7" s="5"/>
      <c r="I7" s="8">
        <f aca="true" t="shared" si="0" ref="I7:AO7">SUM(I8+I18+I39)</f>
        <v>1</v>
      </c>
      <c r="J7" s="8">
        <f t="shared" si="0"/>
        <v>76</v>
      </c>
      <c r="K7" s="8">
        <f t="shared" si="0"/>
        <v>60</v>
      </c>
      <c r="L7" s="8">
        <f t="shared" si="0"/>
        <v>2</v>
      </c>
      <c r="M7" s="8">
        <f t="shared" si="0"/>
        <v>14</v>
      </c>
      <c r="N7" s="8">
        <f t="shared" si="0"/>
        <v>125</v>
      </c>
      <c r="O7" s="8">
        <f t="shared" si="0"/>
        <v>56</v>
      </c>
      <c r="P7" s="8">
        <f t="shared" si="0"/>
        <v>12</v>
      </c>
      <c r="Q7" s="8">
        <f t="shared" si="0"/>
        <v>57</v>
      </c>
      <c r="R7" s="8">
        <f t="shared" si="0"/>
        <v>547</v>
      </c>
      <c r="S7" s="8">
        <f t="shared" si="0"/>
        <v>341</v>
      </c>
      <c r="T7" s="8">
        <f t="shared" si="0"/>
        <v>54</v>
      </c>
      <c r="U7" s="8">
        <f t="shared" si="0"/>
        <v>152</v>
      </c>
      <c r="V7" s="8">
        <f t="shared" si="0"/>
        <v>249</v>
      </c>
      <c r="W7" s="8">
        <f t="shared" si="0"/>
        <v>147</v>
      </c>
      <c r="X7" s="8">
        <f t="shared" si="0"/>
        <v>24</v>
      </c>
      <c r="Y7" s="8">
        <f t="shared" si="0"/>
        <v>78</v>
      </c>
      <c r="Z7" s="8">
        <f t="shared" si="0"/>
        <v>100</v>
      </c>
      <c r="AA7" s="8">
        <f t="shared" si="0"/>
        <v>52</v>
      </c>
      <c r="AB7" s="8">
        <f t="shared" si="0"/>
        <v>19</v>
      </c>
      <c r="AC7" s="8">
        <f t="shared" si="0"/>
        <v>29</v>
      </c>
      <c r="AD7" s="8">
        <f t="shared" si="0"/>
        <v>22</v>
      </c>
      <c r="AE7" s="8">
        <f t="shared" si="0"/>
        <v>8</v>
      </c>
      <c r="AF7" s="8">
        <f t="shared" si="0"/>
        <v>6</v>
      </c>
      <c r="AG7" s="8">
        <f t="shared" si="0"/>
        <v>8</v>
      </c>
      <c r="AH7" s="8">
        <f t="shared" si="0"/>
        <v>40</v>
      </c>
      <c r="AI7" s="8">
        <f t="shared" si="0"/>
        <v>13</v>
      </c>
      <c r="AJ7" s="8">
        <f t="shared" si="0"/>
        <v>7</v>
      </c>
      <c r="AK7" s="8">
        <f t="shared" si="0"/>
        <v>20</v>
      </c>
      <c r="AL7" s="8">
        <f t="shared" si="0"/>
        <v>27</v>
      </c>
      <c r="AM7" s="8">
        <f t="shared" si="0"/>
        <v>9</v>
      </c>
      <c r="AN7" s="8">
        <f t="shared" si="0"/>
        <v>1</v>
      </c>
      <c r="AO7" s="8">
        <f t="shared" si="0"/>
        <v>17</v>
      </c>
    </row>
    <row r="8" spans="1:41" ht="12.75">
      <c r="A8" s="7" t="s">
        <v>9</v>
      </c>
      <c r="B8" s="8">
        <f>SUM(B9+B11+B14)</f>
        <v>41</v>
      </c>
      <c r="C8" s="8">
        <f>SUM(C9+C11+C14)</f>
        <v>29</v>
      </c>
      <c r="D8" s="5"/>
      <c r="E8" s="8">
        <f>SUM(E9+E11+E14)</f>
        <v>12</v>
      </c>
      <c r="F8" s="8">
        <f>SUM(F9+F11+F14)</f>
        <v>11</v>
      </c>
      <c r="G8" s="8">
        <f>SUM(G9+G11+G14)</f>
        <v>10</v>
      </c>
      <c r="H8" s="5"/>
      <c r="I8" s="8">
        <f>SUM(I9+I11+I14)</f>
        <v>1</v>
      </c>
      <c r="J8" s="8">
        <f>SUM(J9+J11+J14)</f>
        <v>20</v>
      </c>
      <c r="K8" s="8">
        <f>SUM(K9+K11+K14)</f>
        <v>12</v>
      </c>
      <c r="L8" s="5"/>
      <c r="M8" s="8">
        <f>SUM(M9+M11+M14)</f>
        <v>8</v>
      </c>
      <c r="N8" s="8">
        <f>SUM(N9+N11+N14)</f>
        <v>10</v>
      </c>
      <c r="O8" s="8">
        <f>SUM(O9+O11+O14)</f>
        <v>7</v>
      </c>
      <c r="P8" s="5"/>
      <c r="Q8" s="8">
        <f>SUM(Q9+Q11+Q14)</f>
        <v>3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7" t="s">
        <v>340</v>
      </c>
      <c r="B9" s="8">
        <f>SUM(C9:E9)</f>
        <v>3</v>
      </c>
      <c r="C9" s="8">
        <f aca="true" t="shared" si="1" ref="C9:C18">(G9+K9+O9+S9+W9+AA9+AE9+AI9+AM9)</f>
        <v>3</v>
      </c>
      <c r="D9" s="5"/>
      <c r="E9" s="5"/>
      <c r="F9" s="8">
        <f>SUM(G9:I9)</f>
        <v>3</v>
      </c>
      <c r="G9" s="8">
        <f>(G10)</f>
        <v>3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2.75">
      <c r="A10" s="11" t="s">
        <v>341</v>
      </c>
      <c r="B10" s="12">
        <f>SUM(C10:E10)</f>
        <v>3</v>
      </c>
      <c r="C10" s="12">
        <f t="shared" si="1"/>
        <v>3</v>
      </c>
      <c r="D10" s="10"/>
      <c r="E10" s="10"/>
      <c r="F10" s="12">
        <f>SUM(G10:I10)</f>
        <v>3</v>
      </c>
      <c r="G10" s="12">
        <v>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12.75">
      <c r="A11" s="7" t="s">
        <v>342</v>
      </c>
      <c r="B11" s="8">
        <f>SUM(C11:E11)</f>
        <v>24</v>
      </c>
      <c r="C11" s="8">
        <f t="shared" si="1"/>
        <v>17</v>
      </c>
      <c r="D11" s="5"/>
      <c r="E11" s="8">
        <f>(I11+M11+Q11+U11+Y11+AC11+AG11+AK11+AO11)</f>
        <v>7</v>
      </c>
      <c r="F11" s="8">
        <f>SUM(F12:F13)</f>
        <v>6</v>
      </c>
      <c r="G11" s="8">
        <f>SUM(G12:G13)</f>
        <v>5</v>
      </c>
      <c r="H11" s="5"/>
      <c r="I11" s="8">
        <f>SUM(I12:I13)</f>
        <v>1</v>
      </c>
      <c r="J11" s="8">
        <f>SUM(J12:J13)</f>
        <v>16</v>
      </c>
      <c r="K11" s="8">
        <f>SUM(K12:K13)</f>
        <v>11</v>
      </c>
      <c r="L11" s="5"/>
      <c r="M11" s="8">
        <f>SUM(M12:M13)</f>
        <v>5</v>
      </c>
      <c r="N11" s="8">
        <f>SUM(N12:N13)</f>
        <v>2</v>
      </c>
      <c r="O11" s="8">
        <f>SUM(O12:O13)</f>
        <v>1</v>
      </c>
      <c r="P11" s="5"/>
      <c r="Q11" s="8">
        <f>SUM(Q12:Q13)</f>
        <v>1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11" t="s">
        <v>341</v>
      </c>
      <c r="B12" s="12">
        <f>SUM(C12:E12)</f>
        <v>3</v>
      </c>
      <c r="C12" s="12">
        <f t="shared" si="1"/>
        <v>3</v>
      </c>
      <c r="D12" s="10"/>
      <c r="E12" s="10"/>
      <c r="F12" s="12">
        <f>SUM(G12:I12)</f>
        <v>3</v>
      </c>
      <c r="G12" s="12">
        <v>3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12.75">
      <c r="A13" s="11" t="s">
        <v>343</v>
      </c>
      <c r="B13" s="12">
        <f>SUM(C13:E13)</f>
        <v>21</v>
      </c>
      <c r="C13" s="12">
        <f t="shared" si="1"/>
        <v>14</v>
      </c>
      <c r="D13" s="10"/>
      <c r="E13" s="12">
        <f aca="true" t="shared" si="2" ref="E13:E18">(I13+M13+Q13+U13+Y13+AC13+AG13+AK13+AO13)</f>
        <v>7</v>
      </c>
      <c r="F13" s="12">
        <f>SUM(G13:I13)</f>
        <v>3</v>
      </c>
      <c r="G13" s="12">
        <v>2</v>
      </c>
      <c r="H13" s="10"/>
      <c r="I13" s="12">
        <v>1</v>
      </c>
      <c r="J13" s="12">
        <f>SUM(K13:M13)</f>
        <v>16</v>
      </c>
      <c r="K13" s="12">
        <v>11</v>
      </c>
      <c r="L13" s="10"/>
      <c r="M13" s="12">
        <v>5</v>
      </c>
      <c r="N13" s="12">
        <f>SUM(O13:Q13)</f>
        <v>2</v>
      </c>
      <c r="O13" s="12">
        <v>1</v>
      </c>
      <c r="P13" s="10"/>
      <c r="Q13" s="12">
        <v>1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12.75">
      <c r="A14" s="7" t="s">
        <v>344</v>
      </c>
      <c r="B14" s="8">
        <f>SUM(B16:B17)</f>
        <v>14</v>
      </c>
      <c r="C14" s="8">
        <f t="shared" si="1"/>
        <v>9</v>
      </c>
      <c r="D14" s="5"/>
      <c r="E14" s="8">
        <f t="shared" si="2"/>
        <v>5</v>
      </c>
      <c r="F14" s="8">
        <f>SUM(F16:F17)</f>
        <v>2</v>
      </c>
      <c r="G14" s="8">
        <f>SUM(G16:G17)</f>
        <v>2</v>
      </c>
      <c r="H14" s="5"/>
      <c r="I14" s="5"/>
      <c r="J14" s="8">
        <f>SUM(J16:J17)</f>
        <v>4</v>
      </c>
      <c r="K14" s="8">
        <f>SUM(K16:K17)</f>
        <v>1</v>
      </c>
      <c r="L14" s="5"/>
      <c r="M14" s="8">
        <f>SUM(M16:M17)</f>
        <v>3</v>
      </c>
      <c r="N14" s="8">
        <f>SUM(N16:N17)</f>
        <v>8</v>
      </c>
      <c r="O14" s="8">
        <f>SUM(O16:O17)</f>
        <v>6</v>
      </c>
      <c r="P14" s="5"/>
      <c r="Q14" s="8">
        <f>SUM(Q16:Q17)</f>
        <v>2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2.75">
      <c r="A15" s="11" t="s">
        <v>513</v>
      </c>
      <c r="B15" s="12">
        <f>SUM(C15:E15)</f>
        <v>0</v>
      </c>
      <c r="C15" s="12">
        <f t="shared" si="1"/>
        <v>0</v>
      </c>
      <c r="D15" s="10"/>
      <c r="E15" s="12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2.75">
      <c r="A16" s="11" t="s">
        <v>346</v>
      </c>
      <c r="B16" s="12">
        <f>SUM(C16:E16)</f>
        <v>3</v>
      </c>
      <c r="C16" s="12">
        <f t="shared" si="1"/>
        <v>1</v>
      </c>
      <c r="D16" s="10"/>
      <c r="E16" s="12">
        <f t="shared" si="2"/>
        <v>2</v>
      </c>
      <c r="F16" s="10"/>
      <c r="G16" s="10"/>
      <c r="H16" s="10"/>
      <c r="I16" s="10"/>
      <c r="J16" s="10"/>
      <c r="K16" s="10"/>
      <c r="L16" s="10"/>
      <c r="M16" s="10"/>
      <c r="N16" s="12">
        <f>SUM(O16:Q16)</f>
        <v>3</v>
      </c>
      <c r="O16" s="12">
        <v>1</v>
      </c>
      <c r="P16" s="10"/>
      <c r="Q16" s="12">
        <v>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2.75">
      <c r="A17" s="11" t="s">
        <v>347</v>
      </c>
      <c r="B17" s="12">
        <f>SUM(C17:E17)</f>
        <v>11</v>
      </c>
      <c r="C17" s="12">
        <f t="shared" si="1"/>
        <v>8</v>
      </c>
      <c r="D17" s="10"/>
      <c r="E17" s="12">
        <f t="shared" si="2"/>
        <v>3</v>
      </c>
      <c r="F17" s="12">
        <f>SUM(G17:I17)</f>
        <v>2</v>
      </c>
      <c r="G17" s="12">
        <v>2</v>
      </c>
      <c r="H17" s="10"/>
      <c r="I17" s="10"/>
      <c r="J17" s="12">
        <f>SUM(K17:M17)</f>
        <v>4</v>
      </c>
      <c r="K17" s="12">
        <v>1</v>
      </c>
      <c r="L17" s="10"/>
      <c r="M17" s="12">
        <v>3</v>
      </c>
      <c r="N17" s="12">
        <f>SUM(O17:Q17)</f>
        <v>5</v>
      </c>
      <c r="O17" s="12">
        <v>5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ht="12.75">
      <c r="A18" s="7" t="s">
        <v>18</v>
      </c>
      <c r="B18" s="8">
        <f>SUM(F18+J18+N18+R18+V18+Z18+AD18+AH18+AL18)</f>
        <v>517</v>
      </c>
      <c r="C18" s="8">
        <f t="shared" si="1"/>
        <v>334</v>
      </c>
      <c r="D18" s="8">
        <f>SUM(H18+L18+P18+T18+X18+AB18+AF18+AJ18+AN18)</f>
        <v>39</v>
      </c>
      <c r="E18" s="8">
        <f t="shared" si="2"/>
        <v>144</v>
      </c>
      <c r="F18" s="8">
        <f>SUM(F19+F20+F21+F22+F27+F28+G32+F33+F34+F35+F36+F37+F38)</f>
        <v>7</v>
      </c>
      <c r="G18" s="8">
        <f>SUM(G19+G20+G21+G22+G27+G28+H32+G33+G34+G35+G36+G37+G38)</f>
        <v>7</v>
      </c>
      <c r="H18" s="5"/>
      <c r="I18" s="8">
        <f>SUM(I19+I20+I21+I22+I27+I28+J32+I33+I34+I35+I36+I37+I38)</f>
        <v>0</v>
      </c>
      <c r="J18" s="8">
        <f aca="true" t="shared" si="3" ref="J18:AB18">SUM(J19+J20+J21+J22+J27+J28+J32+J33+J34+J35+J36+J37+J38)</f>
        <v>50</v>
      </c>
      <c r="K18" s="8">
        <f t="shared" si="3"/>
        <v>43</v>
      </c>
      <c r="L18" s="8">
        <f t="shared" si="3"/>
        <v>2</v>
      </c>
      <c r="M18" s="8">
        <f t="shared" si="3"/>
        <v>5</v>
      </c>
      <c r="N18" s="8">
        <f t="shared" si="3"/>
        <v>112</v>
      </c>
      <c r="O18" s="8">
        <f t="shared" si="3"/>
        <v>49</v>
      </c>
      <c r="P18" s="8">
        <f t="shared" si="3"/>
        <v>10</v>
      </c>
      <c r="Q18" s="8">
        <f t="shared" si="3"/>
        <v>53</v>
      </c>
      <c r="R18" s="8">
        <f t="shared" si="3"/>
        <v>301</v>
      </c>
      <c r="S18" s="8">
        <f t="shared" si="3"/>
        <v>204</v>
      </c>
      <c r="T18" s="8">
        <f t="shared" si="3"/>
        <v>21</v>
      </c>
      <c r="U18" s="8">
        <f t="shared" si="3"/>
        <v>76</v>
      </c>
      <c r="V18" s="8">
        <f t="shared" si="3"/>
        <v>31</v>
      </c>
      <c r="W18" s="8">
        <f t="shared" si="3"/>
        <v>19</v>
      </c>
      <c r="X18" s="8">
        <f t="shared" si="3"/>
        <v>4</v>
      </c>
      <c r="Y18" s="8">
        <f t="shared" si="3"/>
        <v>8</v>
      </c>
      <c r="Z18" s="8">
        <f t="shared" si="3"/>
        <v>4</v>
      </c>
      <c r="AA18" s="8">
        <f t="shared" si="3"/>
        <v>2</v>
      </c>
      <c r="AB18" s="8">
        <f t="shared" si="3"/>
        <v>2</v>
      </c>
      <c r="AC18" s="5"/>
      <c r="AD18" s="5"/>
      <c r="AE18" s="5"/>
      <c r="AF18" s="5"/>
      <c r="AG18" s="5"/>
      <c r="AH18" s="8">
        <f>SUM(AH19+AH20+AH21+AH22+AH27+AH28+AH32+AH33+AH34+AH35+AH36+AH37+AH38)</f>
        <v>5</v>
      </c>
      <c r="AI18" s="8">
        <f>SUM(AI19+AI20+AI21+AI22+AI27+AI28+AI32+AI33+AI34+AI35+AI36+AI37+AI38)</f>
        <v>4</v>
      </c>
      <c r="AJ18" s="5"/>
      <c r="AK18" s="8">
        <f>SUM(AK19+AK20+AK21+AK22+AK27+AK28+AK32+AK33+AK34+AK35+AK36+AK37+AK38)</f>
        <v>1</v>
      </c>
      <c r="AL18" s="8">
        <f>SUM(AL19+AL20+AL21+AL22+AL27+AL28+AL32+AL33+AL34+AL35+AL36+AL37+AL38)</f>
        <v>7</v>
      </c>
      <c r="AM18" s="8">
        <f>SUM(AM19+AM20+AM21+AM22+AM27+AM28+AM32+AM33+AM34+AM35+AM36+AM37+AM38)</f>
        <v>6</v>
      </c>
      <c r="AN18" s="5"/>
      <c r="AO18" s="8">
        <f>SUM(AO19+AO20+AO21+AO22+AO27+AO28+AO32+AO33+AO34+AO35+AO36+AO37+AO38)</f>
        <v>1</v>
      </c>
    </row>
    <row r="19" spans="1:41" ht="12.75">
      <c r="A19" s="11" t="s">
        <v>209</v>
      </c>
      <c r="B19" s="12">
        <f>SUM(F19+J19+N19+R19+V19+Z19+AD19+AH19+AL19)</f>
        <v>50</v>
      </c>
      <c r="C19" s="12">
        <f aca="true" t="shared" si="4" ref="C19:C29">SUM(G19+K19+O19+S19+W19+AA19+AE19+AI19+AM19)</f>
        <v>48</v>
      </c>
      <c r="D19" s="12">
        <f>SUM(H19+L19+P19+T19+X19+AB19+AF19+AJ19+AN19)</f>
        <v>2</v>
      </c>
      <c r="E19" s="10"/>
      <c r="F19" s="12">
        <f>SUM(G19:I19)</f>
        <v>3</v>
      </c>
      <c r="G19" s="12">
        <v>3</v>
      </c>
      <c r="H19" s="10"/>
      <c r="I19" s="10"/>
      <c r="J19" s="12">
        <f>SUM(K19:M19)</f>
        <v>14</v>
      </c>
      <c r="K19" s="12">
        <v>14</v>
      </c>
      <c r="L19" s="10"/>
      <c r="M19" s="10"/>
      <c r="N19" s="10"/>
      <c r="O19" s="10"/>
      <c r="P19" s="10"/>
      <c r="Q19" s="10"/>
      <c r="R19" s="12">
        <f aca="true" t="shared" si="5" ref="R19:R29">SUM(S19:U19)</f>
        <v>26</v>
      </c>
      <c r="S19" s="12">
        <v>24</v>
      </c>
      <c r="T19" s="12">
        <v>2</v>
      </c>
      <c r="U19" s="10"/>
      <c r="V19" s="12">
        <f>SUM(W19:Y19)</f>
        <v>7</v>
      </c>
      <c r="W19" s="12">
        <v>7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2.75">
      <c r="A20" s="11" t="s">
        <v>173</v>
      </c>
      <c r="B20" s="12">
        <f>SUM(F20+J20+N20+R20+V20+Z20+AD20+AH20+AL20)</f>
        <v>8</v>
      </c>
      <c r="C20" s="12">
        <f t="shared" si="4"/>
        <v>4</v>
      </c>
      <c r="D20" s="10"/>
      <c r="E20" s="12">
        <f>(I20+M20+Q20+U20+Y20+AC20+AG20+AK20+AO20)</f>
        <v>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2">
        <f t="shared" si="5"/>
        <v>7</v>
      </c>
      <c r="S20" s="12">
        <v>3</v>
      </c>
      <c r="T20" s="10"/>
      <c r="U20" s="12">
        <v>4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2">
        <f>SUM(AI20:AK20)</f>
        <v>1</v>
      </c>
      <c r="AI20" s="12">
        <v>1</v>
      </c>
      <c r="AJ20" s="10"/>
      <c r="AK20" s="10"/>
      <c r="AL20" s="10"/>
      <c r="AM20" s="10"/>
      <c r="AN20" s="10"/>
      <c r="AO20" s="10"/>
    </row>
    <row r="21" spans="1:41" ht="12.75">
      <c r="A21" s="11" t="s">
        <v>174</v>
      </c>
      <c r="B21" s="12">
        <f>SUM(F21+J21+N21+R21+V21+Z21+AD21+AH21+AL21)</f>
        <v>40</v>
      </c>
      <c r="C21" s="12">
        <f t="shared" si="4"/>
        <v>27</v>
      </c>
      <c r="D21" s="12">
        <f>SUM(H21+L21+P21+T21+X21+AB21+AF21+AJ21+AN21)</f>
        <v>6</v>
      </c>
      <c r="E21" s="12">
        <f>(I21+M21+Q21+U21+Y21+AC21+AG21+AK21+AO21)</f>
        <v>7</v>
      </c>
      <c r="F21" s="10"/>
      <c r="G21" s="10"/>
      <c r="H21" s="10"/>
      <c r="I21" s="10"/>
      <c r="J21" s="12">
        <f>SUM(K21:M21)</f>
        <v>3</v>
      </c>
      <c r="K21" s="12">
        <v>1</v>
      </c>
      <c r="L21" s="12">
        <v>1</v>
      </c>
      <c r="M21" s="12">
        <v>1</v>
      </c>
      <c r="N21" s="12">
        <f>SUM(O21:Q21)</f>
        <v>3</v>
      </c>
      <c r="O21" s="12">
        <v>3</v>
      </c>
      <c r="P21" s="10"/>
      <c r="Q21" s="10"/>
      <c r="R21" s="12">
        <f t="shared" si="5"/>
        <v>27</v>
      </c>
      <c r="S21" s="12">
        <v>19</v>
      </c>
      <c r="T21" s="12">
        <v>3</v>
      </c>
      <c r="U21" s="12">
        <v>5</v>
      </c>
      <c r="V21" s="12">
        <f>SUM(W21:Y21)</f>
        <v>6</v>
      </c>
      <c r="W21" s="12">
        <v>4</v>
      </c>
      <c r="X21" s="12">
        <v>2</v>
      </c>
      <c r="Y21" s="10"/>
      <c r="Z21" s="10"/>
      <c r="AA21" s="10"/>
      <c r="AB21" s="10"/>
      <c r="AC21" s="10"/>
      <c r="AD21" s="10"/>
      <c r="AE21" s="10"/>
      <c r="AF21" s="10"/>
      <c r="AG21" s="10"/>
      <c r="AH21" s="12">
        <f>SUM(AI21:AK21)</f>
        <v>1</v>
      </c>
      <c r="AI21" s="10"/>
      <c r="AJ21" s="10"/>
      <c r="AK21" s="12">
        <v>1</v>
      </c>
      <c r="AL21" s="10"/>
      <c r="AM21" s="10"/>
      <c r="AN21" s="10"/>
      <c r="AO21" s="10"/>
    </row>
    <row r="22" spans="1:41" ht="12.75">
      <c r="A22" s="11" t="s">
        <v>181</v>
      </c>
      <c r="B22" s="12">
        <f>SUM(F22+J22+N22+R22+V22+Z22+AL22)</f>
        <v>62</v>
      </c>
      <c r="C22" s="12">
        <f t="shared" si="4"/>
        <v>47</v>
      </c>
      <c r="D22" s="12">
        <f>SUM(H22+L22+P22+T22+X22+AB22+AF22+AJ22+AN22)</f>
        <v>1</v>
      </c>
      <c r="E22" s="12">
        <f>(I22+M22+Q22+U22+Y22+AC22+AG22+AK22+AO22)</f>
        <v>14</v>
      </c>
      <c r="F22" s="10"/>
      <c r="G22" s="10"/>
      <c r="H22" s="10"/>
      <c r="I22" s="10"/>
      <c r="J22" s="12">
        <f>SUM(J23:J26)</f>
        <v>1</v>
      </c>
      <c r="K22" s="12">
        <v>1</v>
      </c>
      <c r="L22" s="10"/>
      <c r="M22" s="10"/>
      <c r="N22" s="10"/>
      <c r="O22" s="10"/>
      <c r="P22" s="10"/>
      <c r="Q22" s="10"/>
      <c r="R22" s="12">
        <f t="shared" si="5"/>
        <v>61</v>
      </c>
      <c r="S22" s="12">
        <f>SUM(S23:S26)</f>
        <v>46</v>
      </c>
      <c r="T22" s="12">
        <f>SUM(T23:T26)</f>
        <v>1</v>
      </c>
      <c r="U22" s="12">
        <f>SUM(U23:U26)</f>
        <v>14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2.75">
      <c r="A23" s="11" t="s">
        <v>210</v>
      </c>
      <c r="B23" s="12">
        <f>SUM(C23:E23)</f>
        <v>17</v>
      </c>
      <c r="C23" s="12">
        <f t="shared" si="4"/>
        <v>12</v>
      </c>
      <c r="D23" s="12">
        <f>SUM(H23+L23+P23+T23+X23+AB23+AN23)</f>
        <v>1</v>
      </c>
      <c r="E23" s="12">
        <f>SUM(I23+M23+Q23+U23+Y23+AC23+AO23)</f>
        <v>4</v>
      </c>
      <c r="F23" s="10"/>
      <c r="G23" s="10"/>
      <c r="H23" s="10"/>
      <c r="I23" s="10"/>
      <c r="J23" s="12">
        <f aca="true" t="shared" si="6" ref="J23:J29">SUM(K23:M23)</f>
        <v>1</v>
      </c>
      <c r="K23" s="12">
        <v>1</v>
      </c>
      <c r="L23" s="10"/>
      <c r="M23" s="10"/>
      <c r="N23" s="10"/>
      <c r="O23" s="10"/>
      <c r="P23" s="10"/>
      <c r="Q23" s="10"/>
      <c r="R23" s="12">
        <f t="shared" si="5"/>
        <v>16</v>
      </c>
      <c r="S23" s="12">
        <v>11</v>
      </c>
      <c r="T23" s="12">
        <v>1</v>
      </c>
      <c r="U23" s="12">
        <v>4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2.75">
      <c r="A24" s="11" t="s">
        <v>211</v>
      </c>
      <c r="B24" s="12">
        <f>SUM(C24:E24)</f>
        <v>9</v>
      </c>
      <c r="C24" s="12">
        <f t="shared" si="4"/>
        <v>7</v>
      </c>
      <c r="D24" s="10"/>
      <c r="E24" s="12">
        <f aca="true" t="shared" si="7" ref="E24:E29">SUM(I24+M24+Q24+U24+Y24+AC24+AO24)</f>
        <v>2</v>
      </c>
      <c r="F24" s="10"/>
      <c r="G24" s="10"/>
      <c r="H24" s="10"/>
      <c r="I24" s="10"/>
      <c r="J24" s="12">
        <f t="shared" si="6"/>
        <v>0</v>
      </c>
      <c r="K24" s="10"/>
      <c r="L24" s="10"/>
      <c r="M24" s="10"/>
      <c r="N24" s="10"/>
      <c r="O24" s="10"/>
      <c r="P24" s="10"/>
      <c r="Q24" s="10"/>
      <c r="R24" s="12">
        <f t="shared" si="5"/>
        <v>9</v>
      </c>
      <c r="S24" s="12">
        <v>7</v>
      </c>
      <c r="T24" s="10"/>
      <c r="U24" s="12">
        <v>2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2.75">
      <c r="A25" s="11" t="s">
        <v>400</v>
      </c>
      <c r="B25" s="12">
        <f>SUM(C25:E25)</f>
        <v>24</v>
      </c>
      <c r="C25" s="12">
        <f t="shared" si="4"/>
        <v>19</v>
      </c>
      <c r="D25" s="10"/>
      <c r="E25" s="12">
        <f t="shared" si="7"/>
        <v>5</v>
      </c>
      <c r="F25" s="10"/>
      <c r="G25" s="10"/>
      <c r="H25" s="10"/>
      <c r="I25" s="10"/>
      <c r="J25" s="12">
        <f t="shared" si="6"/>
        <v>0</v>
      </c>
      <c r="K25" s="10"/>
      <c r="L25" s="10"/>
      <c r="M25" s="10"/>
      <c r="N25" s="10"/>
      <c r="O25" s="10"/>
      <c r="P25" s="10"/>
      <c r="Q25" s="10"/>
      <c r="R25" s="12">
        <f t="shared" si="5"/>
        <v>24</v>
      </c>
      <c r="S25" s="12">
        <v>19</v>
      </c>
      <c r="T25" s="10"/>
      <c r="U25" s="12">
        <v>5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2.75">
      <c r="A26" s="11" t="s">
        <v>399</v>
      </c>
      <c r="B26" s="12">
        <f>SUM(C26:E26)</f>
        <v>12</v>
      </c>
      <c r="C26" s="12">
        <f t="shared" si="4"/>
        <v>9</v>
      </c>
      <c r="D26" s="10"/>
      <c r="E26" s="12">
        <f t="shared" si="7"/>
        <v>3</v>
      </c>
      <c r="F26" s="10"/>
      <c r="G26" s="10"/>
      <c r="H26" s="10"/>
      <c r="I26" s="10"/>
      <c r="J26" s="12">
        <f t="shared" si="6"/>
        <v>0</v>
      </c>
      <c r="K26" s="10"/>
      <c r="L26" s="10"/>
      <c r="M26" s="10"/>
      <c r="N26" s="10"/>
      <c r="O26" s="10"/>
      <c r="P26" s="10"/>
      <c r="Q26" s="10"/>
      <c r="R26" s="12">
        <f t="shared" si="5"/>
        <v>12</v>
      </c>
      <c r="S26" s="12">
        <v>9</v>
      </c>
      <c r="T26" s="10"/>
      <c r="U26" s="12">
        <v>3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2.75">
      <c r="A27" s="11" t="s">
        <v>185</v>
      </c>
      <c r="B27" s="12">
        <f>SUM(F27+J27+N27+R27+V27+Z27+AD27+AH27+AL27)</f>
        <v>38</v>
      </c>
      <c r="C27" s="12">
        <f t="shared" si="4"/>
        <v>19</v>
      </c>
      <c r="D27" s="12">
        <f>SUM(H27+L27+P27+T27+X27+AB27+AN27)</f>
        <v>2</v>
      </c>
      <c r="E27" s="12">
        <f t="shared" si="7"/>
        <v>17</v>
      </c>
      <c r="F27" s="10"/>
      <c r="G27" s="10"/>
      <c r="H27" s="10"/>
      <c r="I27" s="10"/>
      <c r="J27" s="12">
        <f t="shared" si="6"/>
        <v>0</v>
      </c>
      <c r="K27" s="10"/>
      <c r="L27" s="10"/>
      <c r="M27" s="10"/>
      <c r="N27" s="10"/>
      <c r="O27" s="10"/>
      <c r="P27" s="10"/>
      <c r="Q27" s="10"/>
      <c r="R27" s="12">
        <f t="shared" si="5"/>
        <v>38</v>
      </c>
      <c r="S27" s="12">
        <v>19</v>
      </c>
      <c r="T27" s="12">
        <v>2</v>
      </c>
      <c r="U27" s="12">
        <v>17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2.75">
      <c r="A28" s="11" t="s">
        <v>501</v>
      </c>
      <c r="B28" s="12">
        <f>SUM(F28+J28+N28+R28+V28+Z28+AD28+AH28+AL28)</f>
        <v>33</v>
      </c>
      <c r="C28" s="12">
        <f t="shared" si="4"/>
        <v>25</v>
      </c>
      <c r="D28" s="12">
        <f>SUM(H28+L28+P28+T28+X28+AB28+AN28)</f>
        <v>1</v>
      </c>
      <c r="E28" s="12">
        <f t="shared" si="7"/>
        <v>7</v>
      </c>
      <c r="F28" s="12">
        <f>SUM(F29:F31)</f>
        <v>1</v>
      </c>
      <c r="G28" s="12">
        <f>SUM(G29:G31)</f>
        <v>1</v>
      </c>
      <c r="H28" s="10"/>
      <c r="I28" s="10"/>
      <c r="J28" s="12">
        <f t="shared" si="6"/>
        <v>15</v>
      </c>
      <c r="K28" s="12">
        <f>SUM(K29:K31)</f>
        <v>15</v>
      </c>
      <c r="L28" s="10"/>
      <c r="M28" s="10"/>
      <c r="N28" s="10"/>
      <c r="O28" s="10"/>
      <c r="P28" s="10"/>
      <c r="Q28" s="10"/>
      <c r="R28" s="12">
        <f t="shared" si="5"/>
        <v>9</v>
      </c>
      <c r="S28" s="12">
        <f>SUM(S29:S31)</f>
        <v>6</v>
      </c>
      <c r="T28" s="12">
        <f>SUM(T29:T31)</f>
        <v>0</v>
      </c>
      <c r="U28" s="12">
        <f>SUM(U29:U31)</f>
        <v>3</v>
      </c>
      <c r="V28" s="12">
        <f>SUM(W28:Y28)</f>
        <v>8</v>
      </c>
      <c r="W28" s="12">
        <f>SUM(W29:W31)</f>
        <v>3</v>
      </c>
      <c r="X28" s="12">
        <f>SUM(X29:X31)</f>
        <v>1</v>
      </c>
      <c r="Y28" s="12">
        <f>SUM(Y29:Y31)</f>
        <v>4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2.75">
      <c r="A29" s="11" t="s">
        <v>210</v>
      </c>
      <c r="B29" s="12">
        <f>SUM(F29+J29+N29+R29+V29+Z29+AD29+AH29+AL29)</f>
        <v>33</v>
      </c>
      <c r="C29" s="12">
        <f t="shared" si="4"/>
        <v>25</v>
      </c>
      <c r="D29" s="12">
        <f>SUM(H29+L29+P29+T29+X29+AB29+AN29)</f>
        <v>1</v>
      </c>
      <c r="E29" s="12">
        <f t="shared" si="7"/>
        <v>7</v>
      </c>
      <c r="F29" s="12">
        <f>SUM(G29:I29)</f>
        <v>1</v>
      </c>
      <c r="G29" s="12">
        <v>1</v>
      </c>
      <c r="H29" s="10"/>
      <c r="I29" s="10"/>
      <c r="J29" s="12">
        <f t="shared" si="6"/>
        <v>15</v>
      </c>
      <c r="K29" s="12">
        <v>15</v>
      </c>
      <c r="L29" s="10"/>
      <c r="M29" s="10"/>
      <c r="N29" s="10"/>
      <c r="O29" s="10"/>
      <c r="P29" s="10"/>
      <c r="Q29" s="10"/>
      <c r="R29" s="12">
        <f t="shared" si="5"/>
        <v>9</v>
      </c>
      <c r="S29" s="12">
        <v>6</v>
      </c>
      <c r="T29" s="10"/>
      <c r="U29" s="12">
        <v>3</v>
      </c>
      <c r="V29" s="12">
        <f>SUM(W29:Y29)</f>
        <v>8</v>
      </c>
      <c r="W29" s="12">
        <v>3</v>
      </c>
      <c r="X29" s="12">
        <v>1</v>
      </c>
      <c r="Y29" s="12">
        <v>4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2.75">
      <c r="A30" s="11" t="s">
        <v>353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2.75">
      <c r="A31" s="11" t="s">
        <v>391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2.75">
      <c r="A32" s="11" t="s">
        <v>135</v>
      </c>
      <c r="B32" s="12">
        <f aca="true" t="shared" si="8" ref="B32:B38">SUM(F32+J32+N32+R32+V32+Z32+AD32+AH32+AL32)</f>
        <v>0</v>
      </c>
      <c r="C32" s="12">
        <f>SUM(G32+K32+O32+S32+W32+AA32+AM32)</f>
        <v>0</v>
      </c>
      <c r="D32" s="12">
        <f>SUM(H32+L32+P32+T32+X32+AB32+AN32)</f>
        <v>0</v>
      </c>
      <c r="E32" s="12">
        <f>SUM(I32+M32+Q32+U32+Y32+AC32+AO32)</f>
        <v>0</v>
      </c>
      <c r="F32" s="10"/>
      <c r="G32" s="10"/>
      <c r="H32" s="10"/>
      <c r="I32" s="10"/>
      <c r="J32" s="12">
        <f aca="true" t="shared" si="9" ref="J32:J37">SUM(K32:M32)</f>
        <v>0</v>
      </c>
      <c r="K32" s="10"/>
      <c r="L32" s="10"/>
      <c r="M32" s="10"/>
      <c r="N32" s="12">
        <f>SUM(O32:Q32)</f>
        <v>0</v>
      </c>
      <c r="O32" s="10"/>
      <c r="P32" s="10"/>
      <c r="Q32" s="10"/>
      <c r="R32" s="12">
        <f aca="true" t="shared" si="10" ref="R32:R38">SUM(S32:U32)</f>
        <v>0</v>
      </c>
      <c r="S32" s="10"/>
      <c r="T32" s="10"/>
      <c r="U32" s="10"/>
      <c r="V32" s="12">
        <f>SUM(W32:Y32)</f>
        <v>0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2">
        <f>SUM(AI32:AK32)</f>
        <v>0</v>
      </c>
      <c r="AI32" s="10"/>
      <c r="AJ32" s="10"/>
      <c r="AK32" s="10"/>
      <c r="AL32" s="12">
        <f>SUM(AM32:AO32)</f>
        <v>0</v>
      </c>
      <c r="AM32" s="10"/>
      <c r="AN32" s="10"/>
      <c r="AO32" s="10"/>
    </row>
    <row r="33" spans="1:41" ht="12.75">
      <c r="A33" s="11" t="s">
        <v>189</v>
      </c>
      <c r="B33" s="12">
        <f t="shared" si="8"/>
        <v>22</v>
      </c>
      <c r="C33" s="12">
        <f aca="true" t="shared" si="11" ref="C33:C38">SUM(G33+K33+O33+S33+W33+AA33+AE33+AI33+AM33)</f>
        <v>21</v>
      </c>
      <c r="D33" s="12">
        <f aca="true" t="shared" si="12" ref="D33:D38">SUM(H33+L33+P33+T33+X33+AB33+AN33)</f>
        <v>1</v>
      </c>
      <c r="E33" s="10"/>
      <c r="F33" s="12">
        <f>SUM(G33:I33)</f>
        <v>1</v>
      </c>
      <c r="G33" s="12">
        <v>1</v>
      </c>
      <c r="H33" s="10"/>
      <c r="I33" s="10"/>
      <c r="J33" s="12">
        <f t="shared" si="9"/>
        <v>2</v>
      </c>
      <c r="K33" s="12">
        <v>2</v>
      </c>
      <c r="L33" s="10"/>
      <c r="M33" s="10"/>
      <c r="N33" s="10"/>
      <c r="O33" s="10"/>
      <c r="P33" s="10"/>
      <c r="Q33" s="10"/>
      <c r="R33" s="12">
        <f t="shared" si="10"/>
        <v>16</v>
      </c>
      <c r="S33" s="12">
        <v>15</v>
      </c>
      <c r="T33" s="12">
        <v>1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2">
        <f>SUM(AI33:AK33)</f>
        <v>3</v>
      </c>
      <c r="AI33" s="12">
        <v>3</v>
      </c>
      <c r="AJ33" s="10"/>
      <c r="AK33" s="10"/>
      <c r="AL33" s="10"/>
      <c r="AM33" s="10"/>
      <c r="AN33" s="10"/>
      <c r="AO33" s="10"/>
    </row>
    <row r="34" spans="1:41" ht="12.75">
      <c r="A34" s="11" t="s">
        <v>191</v>
      </c>
      <c r="B34" s="12">
        <f t="shared" si="8"/>
        <v>9</v>
      </c>
      <c r="C34" s="12">
        <f t="shared" si="11"/>
        <v>7</v>
      </c>
      <c r="D34" s="12">
        <f t="shared" si="12"/>
        <v>1</v>
      </c>
      <c r="E34" s="12">
        <f>SUM(I34+M34+Q34+U34+Y34+AC34+AO34)</f>
        <v>1</v>
      </c>
      <c r="F34" s="10"/>
      <c r="G34" s="10"/>
      <c r="H34" s="10"/>
      <c r="I34" s="10"/>
      <c r="J34" s="12">
        <f t="shared" si="9"/>
        <v>2</v>
      </c>
      <c r="K34" s="12">
        <v>2</v>
      </c>
      <c r="L34" s="10"/>
      <c r="M34" s="10"/>
      <c r="N34" s="10"/>
      <c r="O34" s="10"/>
      <c r="P34" s="10"/>
      <c r="Q34" s="10"/>
      <c r="R34" s="12">
        <f t="shared" si="10"/>
        <v>2</v>
      </c>
      <c r="S34" s="12">
        <v>2</v>
      </c>
      <c r="T34" s="10"/>
      <c r="U34" s="10"/>
      <c r="V34" s="12">
        <f>SUM(W34:Y34)</f>
        <v>3</v>
      </c>
      <c r="W34" s="12">
        <v>2</v>
      </c>
      <c r="X34" s="10"/>
      <c r="Y34" s="12">
        <v>1</v>
      </c>
      <c r="Z34" s="12">
        <f>SUM(AA34:AC34)</f>
        <v>2</v>
      </c>
      <c r="AA34" s="12">
        <v>1</v>
      </c>
      <c r="AB34" s="12">
        <v>1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2.75">
      <c r="A35" s="11" t="s">
        <v>192</v>
      </c>
      <c r="B35" s="12">
        <f t="shared" si="8"/>
        <v>137</v>
      </c>
      <c r="C35" s="12">
        <f t="shared" si="11"/>
        <v>48</v>
      </c>
      <c r="D35" s="12">
        <f t="shared" si="12"/>
        <v>14</v>
      </c>
      <c r="E35" s="12">
        <f>SUM(I35+M35+Q35+U35+Y35+AC35+AO35)</f>
        <v>75</v>
      </c>
      <c r="F35" s="10"/>
      <c r="G35" s="10"/>
      <c r="H35" s="10"/>
      <c r="I35" s="10"/>
      <c r="J35" s="12">
        <f t="shared" si="9"/>
        <v>10</v>
      </c>
      <c r="K35" s="12">
        <v>5</v>
      </c>
      <c r="L35" s="12">
        <v>1</v>
      </c>
      <c r="M35" s="12">
        <v>4</v>
      </c>
      <c r="N35" s="12">
        <f>SUM(O35:Q35)</f>
        <v>81</v>
      </c>
      <c r="O35" s="12">
        <v>21</v>
      </c>
      <c r="P35" s="12">
        <v>9</v>
      </c>
      <c r="Q35" s="12">
        <v>51</v>
      </c>
      <c r="R35" s="12">
        <f t="shared" si="10"/>
        <v>41</v>
      </c>
      <c r="S35" s="12">
        <v>17</v>
      </c>
      <c r="T35" s="12">
        <v>4</v>
      </c>
      <c r="U35" s="12">
        <v>20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2">
        <f>SUM(AM35:AO35)</f>
        <v>5</v>
      </c>
      <c r="AM35" s="12">
        <v>5</v>
      </c>
      <c r="AN35" s="10"/>
      <c r="AO35" s="10"/>
    </row>
    <row r="36" spans="1:41" ht="12.75">
      <c r="A36" s="11" t="s">
        <v>193</v>
      </c>
      <c r="B36" s="12">
        <f t="shared" si="8"/>
        <v>33</v>
      </c>
      <c r="C36" s="12">
        <f t="shared" si="11"/>
        <v>25</v>
      </c>
      <c r="D36" s="12">
        <f t="shared" si="12"/>
        <v>5</v>
      </c>
      <c r="E36" s="12">
        <f>SUM(I36+M36+Q36+U36+Y36+AC36+AO36)</f>
        <v>3</v>
      </c>
      <c r="F36" s="12">
        <f>SUM(G36:I36)</f>
        <v>2</v>
      </c>
      <c r="G36" s="12">
        <v>2</v>
      </c>
      <c r="H36" s="10"/>
      <c r="I36" s="10"/>
      <c r="J36" s="12">
        <f t="shared" si="9"/>
        <v>1</v>
      </c>
      <c r="K36" s="12">
        <v>1</v>
      </c>
      <c r="L36" s="10"/>
      <c r="M36" s="10"/>
      <c r="N36" s="12">
        <f>SUM(O36:Q36)</f>
        <v>8</v>
      </c>
      <c r="O36" s="12">
        <v>8</v>
      </c>
      <c r="P36" s="10"/>
      <c r="Q36" s="10"/>
      <c r="R36" s="12">
        <f t="shared" si="10"/>
        <v>20</v>
      </c>
      <c r="S36" s="12">
        <v>12</v>
      </c>
      <c r="T36" s="12">
        <v>5</v>
      </c>
      <c r="U36" s="12">
        <v>3</v>
      </c>
      <c r="V36" s="12">
        <f>SUM(W36:Y36)</f>
        <v>2</v>
      </c>
      <c r="W36" s="12">
        <v>2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2.75">
      <c r="A37" s="11" t="s">
        <v>194</v>
      </c>
      <c r="B37" s="12">
        <f t="shared" si="8"/>
        <v>36</v>
      </c>
      <c r="C37" s="12">
        <f t="shared" si="11"/>
        <v>30</v>
      </c>
      <c r="D37" s="12">
        <f t="shared" si="12"/>
        <v>2</v>
      </c>
      <c r="E37" s="12">
        <f>SUM(I37+M37+Q37+U37+Y37+AC37+AO37)</f>
        <v>4</v>
      </c>
      <c r="F37" s="10"/>
      <c r="G37" s="10"/>
      <c r="H37" s="10"/>
      <c r="I37" s="10"/>
      <c r="J37" s="12">
        <f t="shared" si="9"/>
        <v>2</v>
      </c>
      <c r="K37" s="12">
        <v>2</v>
      </c>
      <c r="L37" s="10"/>
      <c r="M37" s="10"/>
      <c r="N37" s="12">
        <f>SUM(O37:Q37)</f>
        <v>20</v>
      </c>
      <c r="O37" s="12">
        <v>17</v>
      </c>
      <c r="P37" s="12">
        <v>1</v>
      </c>
      <c r="Q37" s="12">
        <v>2</v>
      </c>
      <c r="R37" s="12">
        <f t="shared" si="10"/>
        <v>11</v>
      </c>
      <c r="S37" s="12">
        <v>10</v>
      </c>
      <c r="T37" s="10"/>
      <c r="U37" s="12">
        <v>1</v>
      </c>
      <c r="V37" s="10"/>
      <c r="W37" s="10"/>
      <c r="X37" s="10"/>
      <c r="Y37" s="10"/>
      <c r="Z37" s="12">
        <f>SUM(AA37:AC37)</f>
        <v>1</v>
      </c>
      <c r="AA37" s="10"/>
      <c r="AB37" s="12">
        <v>1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2">
        <f>SUM(AM37:AO37)</f>
        <v>2</v>
      </c>
      <c r="AM37" s="12">
        <v>1</v>
      </c>
      <c r="AN37" s="10"/>
      <c r="AO37" s="12">
        <v>1</v>
      </c>
    </row>
    <row r="38" spans="1:41" ht="12.75">
      <c r="A38" s="11" t="s">
        <v>195</v>
      </c>
      <c r="B38" s="12">
        <f t="shared" si="8"/>
        <v>49</v>
      </c>
      <c r="C38" s="12">
        <f t="shared" si="11"/>
        <v>33</v>
      </c>
      <c r="D38" s="12">
        <f t="shared" si="12"/>
        <v>4</v>
      </c>
      <c r="E38" s="12">
        <f>SUM(I38+M38+Q38+U38+Y38+AC38+AO38)</f>
        <v>12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2">
        <f t="shared" si="10"/>
        <v>43</v>
      </c>
      <c r="S38" s="12">
        <v>31</v>
      </c>
      <c r="T38" s="12">
        <v>3</v>
      </c>
      <c r="U38" s="12">
        <v>9</v>
      </c>
      <c r="V38" s="12">
        <f>SUM(W38:Y38)</f>
        <v>5</v>
      </c>
      <c r="W38" s="12">
        <v>1</v>
      </c>
      <c r="X38" s="12">
        <v>1</v>
      </c>
      <c r="Y38" s="12">
        <v>3</v>
      </c>
      <c r="Z38" s="12">
        <f>SUM(AA38:AC38)</f>
        <v>1</v>
      </c>
      <c r="AA38" s="12">
        <v>1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s="4" customFormat="1" ht="12.75">
      <c r="A39" s="7" t="s">
        <v>44</v>
      </c>
      <c r="B39" s="8">
        <f>SUM(B40:B56)</f>
        <v>646</v>
      </c>
      <c r="C39" s="8">
        <f>SUM(C40:C56)</f>
        <v>340</v>
      </c>
      <c r="D39" s="8">
        <f>SUM(D40:D56)</f>
        <v>86</v>
      </c>
      <c r="E39" s="8">
        <f>SUM(E40:E56)</f>
        <v>220</v>
      </c>
      <c r="F39" s="5"/>
      <c r="G39" s="5"/>
      <c r="H39" s="5"/>
      <c r="I39" s="5"/>
      <c r="J39" s="8">
        <f>SUM(J40:J56)</f>
        <v>6</v>
      </c>
      <c r="K39" s="8">
        <f>SUM(K40:K56)</f>
        <v>5</v>
      </c>
      <c r="L39" s="8">
        <f>SUM(L40:L55)</f>
        <v>0</v>
      </c>
      <c r="M39" s="8">
        <f>SUM(M40:M55)</f>
        <v>1</v>
      </c>
      <c r="N39" s="8">
        <f aca="true" t="shared" si="13" ref="N39:AO39">SUM(N40:N56)</f>
        <v>3</v>
      </c>
      <c r="O39" s="8">
        <f t="shared" si="13"/>
        <v>0</v>
      </c>
      <c r="P39" s="8">
        <f t="shared" si="13"/>
        <v>2</v>
      </c>
      <c r="Q39" s="8">
        <f t="shared" si="13"/>
        <v>1</v>
      </c>
      <c r="R39" s="8">
        <f t="shared" si="13"/>
        <v>246</v>
      </c>
      <c r="S39" s="8">
        <f t="shared" si="13"/>
        <v>137</v>
      </c>
      <c r="T39" s="8">
        <f t="shared" si="13"/>
        <v>33</v>
      </c>
      <c r="U39" s="8">
        <f t="shared" si="13"/>
        <v>76</v>
      </c>
      <c r="V39" s="8">
        <f t="shared" si="13"/>
        <v>218</v>
      </c>
      <c r="W39" s="8">
        <f t="shared" si="13"/>
        <v>128</v>
      </c>
      <c r="X39" s="8">
        <f t="shared" si="13"/>
        <v>20</v>
      </c>
      <c r="Y39" s="8">
        <f t="shared" si="13"/>
        <v>70</v>
      </c>
      <c r="Z39" s="8">
        <f t="shared" si="13"/>
        <v>96</v>
      </c>
      <c r="AA39" s="8">
        <f t="shared" si="13"/>
        <v>50</v>
      </c>
      <c r="AB39" s="8">
        <f t="shared" si="13"/>
        <v>17</v>
      </c>
      <c r="AC39" s="8">
        <f t="shared" si="13"/>
        <v>29</v>
      </c>
      <c r="AD39" s="8">
        <f t="shared" si="13"/>
        <v>22</v>
      </c>
      <c r="AE39" s="8">
        <f t="shared" si="13"/>
        <v>8</v>
      </c>
      <c r="AF39" s="8">
        <f t="shared" si="13"/>
        <v>6</v>
      </c>
      <c r="AG39" s="8">
        <f t="shared" si="13"/>
        <v>8</v>
      </c>
      <c r="AH39" s="8">
        <f t="shared" si="13"/>
        <v>35</v>
      </c>
      <c r="AI39" s="8">
        <f t="shared" si="13"/>
        <v>9</v>
      </c>
      <c r="AJ39" s="8">
        <f t="shared" si="13"/>
        <v>7</v>
      </c>
      <c r="AK39" s="8">
        <f t="shared" si="13"/>
        <v>19</v>
      </c>
      <c r="AL39" s="8">
        <f t="shared" si="13"/>
        <v>20</v>
      </c>
      <c r="AM39" s="8">
        <f t="shared" si="13"/>
        <v>3</v>
      </c>
      <c r="AN39" s="8">
        <f t="shared" si="13"/>
        <v>1</v>
      </c>
      <c r="AO39" s="8">
        <f t="shared" si="13"/>
        <v>16</v>
      </c>
    </row>
    <row r="40" spans="1:41" ht="12.75">
      <c r="A40" s="11" t="s">
        <v>120</v>
      </c>
      <c r="B40" s="12">
        <f aca="true" t="shared" si="14" ref="B40:B56">SUM(C40:E40)</f>
        <v>171</v>
      </c>
      <c r="C40" s="12">
        <f aca="true" t="shared" si="15" ref="C40:C56">SUM(G40+K40+O40+S40+W40+AA40+AE40+AI40+AM40)</f>
        <v>91</v>
      </c>
      <c r="D40" s="12">
        <f aca="true" t="shared" si="16" ref="D40:D49">(H40+L40+P40+T40+X40+AB40+AF40+AJ40+AN40)</f>
        <v>29</v>
      </c>
      <c r="E40" s="12">
        <f aca="true" t="shared" si="17" ref="E40:E49">(I40+M40+U40+Y40+AC40+AG40+AK40+AO40)</f>
        <v>51</v>
      </c>
      <c r="F40" s="10"/>
      <c r="G40" s="10"/>
      <c r="H40" s="10"/>
      <c r="I40" s="10"/>
      <c r="J40" s="12">
        <f>SUM(K40:M40)</f>
        <v>3</v>
      </c>
      <c r="K40" s="12">
        <v>3</v>
      </c>
      <c r="L40" s="10"/>
      <c r="M40" s="10"/>
      <c r="N40" s="10"/>
      <c r="O40" s="10"/>
      <c r="P40" s="10"/>
      <c r="Q40" s="10"/>
      <c r="R40" s="12">
        <f aca="true" t="shared" si="18" ref="R40:R53">SUM(S40:U40)</f>
        <v>48</v>
      </c>
      <c r="S40" s="12">
        <v>27</v>
      </c>
      <c r="T40" s="12">
        <v>11</v>
      </c>
      <c r="U40" s="12">
        <v>10</v>
      </c>
      <c r="V40" s="12">
        <f aca="true" t="shared" si="19" ref="V40:V55">SUM(W40:Y40)</f>
        <v>69</v>
      </c>
      <c r="W40" s="12">
        <v>40</v>
      </c>
      <c r="X40" s="12">
        <v>10</v>
      </c>
      <c r="Y40" s="12">
        <v>19</v>
      </c>
      <c r="Z40" s="12">
        <f aca="true" t="shared" si="20" ref="Z40:Z47">SUM(AA40:AC40)</f>
        <v>18</v>
      </c>
      <c r="AA40" s="12">
        <v>10</v>
      </c>
      <c r="AB40" s="12">
        <v>1</v>
      </c>
      <c r="AC40" s="12">
        <v>7</v>
      </c>
      <c r="AD40" s="12">
        <f>SUM(AE40:AG40)</f>
        <v>18</v>
      </c>
      <c r="AE40" s="12">
        <v>8</v>
      </c>
      <c r="AF40" s="12">
        <v>4</v>
      </c>
      <c r="AG40" s="12">
        <v>6</v>
      </c>
      <c r="AH40" s="12">
        <f>SUM(AI40:AK40)</f>
        <v>15</v>
      </c>
      <c r="AI40" s="12">
        <v>3</v>
      </c>
      <c r="AJ40" s="12">
        <v>3</v>
      </c>
      <c r="AK40" s="12">
        <v>9</v>
      </c>
      <c r="AL40" s="12">
        <f aca="true" t="shared" si="21" ref="AL40:AL56">SUM(AM40:AO40)</f>
        <v>0</v>
      </c>
      <c r="AM40" s="10"/>
      <c r="AN40" s="10"/>
      <c r="AO40" s="10"/>
    </row>
    <row r="41" spans="1:41" ht="12.75">
      <c r="A41" s="11" t="s">
        <v>121</v>
      </c>
      <c r="B41" s="12">
        <f t="shared" si="14"/>
        <v>33</v>
      </c>
      <c r="C41" s="12">
        <f t="shared" si="15"/>
        <v>13</v>
      </c>
      <c r="D41" s="12">
        <f t="shared" si="16"/>
        <v>1</v>
      </c>
      <c r="E41" s="12">
        <f t="shared" si="17"/>
        <v>19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2">
        <f t="shared" si="18"/>
        <v>13</v>
      </c>
      <c r="S41" s="12">
        <v>3</v>
      </c>
      <c r="T41" s="12">
        <v>1</v>
      </c>
      <c r="U41" s="12">
        <v>9</v>
      </c>
      <c r="V41" s="12">
        <f t="shared" si="19"/>
        <v>6</v>
      </c>
      <c r="W41" s="12">
        <v>3</v>
      </c>
      <c r="X41" s="10"/>
      <c r="Y41" s="12">
        <v>3</v>
      </c>
      <c r="Z41" s="12">
        <f t="shared" si="20"/>
        <v>8</v>
      </c>
      <c r="AA41" s="12">
        <v>5</v>
      </c>
      <c r="AB41" s="10"/>
      <c r="AC41" s="12">
        <v>3</v>
      </c>
      <c r="AD41" s="12">
        <f>SUM(AE41:AG41)</f>
        <v>1</v>
      </c>
      <c r="AE41" s="10"/>
      <c r="AF41" s="10"/>
      <c r="AG41" s="12">
        <v>1</v>
      </c>
      <c r="AH41" s="12">
        <f>SUM(AI41:AK41)</f>
        <v>0</v>
      </c>
      <c r="AI41" s="10"/>
      <c r="AJ41" s="10"/>
      <c r="AK41" s="10"/>
      <c r="AL41" s="12">
        <f t="shared" si="21"/>
        <v>5</v>
      </c>
      <c r="AM41" s="12">
        <v>2</v>
      </c>
      <c r="AN41" s="10"/>
      <c r="AO41" s="12">
        <v>3</v>
      </c>
    </row>
    <row r="42" spans="1:41" ht="12.75">
      <c r="A42" s="11" t="s">
        <v>122</v>
      </c>
      <c r="B42" s="12">
        <f t="shared" si="14"/>
        <v>34</v>
      </c>
      <c r="C42" s="12">
        <f t="shared" si="15"/>
        <v>16</v>
      </c>
      <c r="D42" s="12">
        <f t="shared" si="16"/>
        <v>2</v>
      </c>
      <c r="E42" s="12">
        <f t="shared" si="17"/>
        <v>16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>
        <f t="shared" si="18"/>
        <v>14</v>
      </c>
      <c r="S42" s="12">
        <v>8</v>
      </c>
      <c r="T42" s="12">
        <v>1</v>
      </c>
      <c r="U42" s="12">
        <v>5</v>
      </c>
      <c r="V42" s="12">
        <f t="shared" si="19"/>
        <v>13</v>
      </c>
      <c r="W42" s="12">
        <v>6</v>
      </c>
      <c r="X42" s="12">
        <v>1</v>
      </c>
      <c r="Y42" s="12">
        <v>6</v>
      </c>
      <c r="Z42" s="12">
        <f t="shared" si="20"/>
        <v>7</v>
      </c>
      <c r="AA42" s="12">
        <v>2</v>
      </c>
      <c r="AB42" s="10"/>
      <c r="AC42" s="12">
        <v>5</v>
      </c>
      <c r="AD42" s="10"/>
      <c r="AE42" s="10"/>
      <c r="AF42" s="10"/>
      <c r="AG42" s="10"/>
      <c r="AH42" s="10"/>
      <c r="AI42" s="10"/>
      <c r="AJ42" s="10"/>
      <c r="AK42" s="10"/>
      <c r="AL42" s="12">
        <f t="shared" si="21"/>
        <v>0</v>
      </c>
      <c r="AM42" s="10"/>
      <c r="AN42" s="10"/>
      <c r="AO42" s="10"/>
    </row>
    <row r="43" spans="1:41" ht="12.75">
      <c r="A43" s="11" t="s">
        <v>123</v>
      </c>
      <c r="B43" s="12">
        <f t="shared" si="14"/>
        <v>30</v>
      </c>
      <c r="C43" s="12">
        <f t="shared" si="15"/>
        <v>24</v>
      </c>
      <c r="D43" s="12">
        <f t="shared" si="16"/>
        <v>1</v>
      </c>
      <c r="E43" s="12">
        <f t="shared" si="17"/>
        <v>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2">
        <f t="shared" si="18"/>
        <v>11</v>
      </c>
      <c r="S43" s="12">
        <v>11</v>
      </c>
      <c r="T43" s="10"/>
      <c r="U43" s="10"/>
      <c r="V43" s="12">
        <f t="shared" si="19"/>
        <v>10</v>
      </c>
      <c r="W43" s="12">
        <v>6</v>
      </c>
      <c r="X43" s="10"/>
      <c r="Y43" s="12">
        <v>4</v>
      </c>
      <c r="Z43" s="12">
        <f t="shared" si="20"/>
        <v>7</v>
      </c>
      <c r="AA43" s="12">
        <v>7</v>
      </c>
      <c r="AB43" s="10"/>
      <c r="AC43" s="10"/>
      <c r="AD43" s="10"/>
      <c r="AE43" s="10"/>
      <c r="AF43" s="10"/>
      <c r="AG43" s="10"/>
      <c r="AH43" s="12">
        <f aca="true" t="shared" si="22" ref="AH43:AH56">SUM(AI43:AK43)</f>
        <v>2</v>
      </c>
      <c r="AI43" s="10"/>
      <c r="AJ43" s="12">
        <v>1</v>
      </c>
      <c r="AK43" s="12">
        <v>1</v>
      </c>
      <c r="AL43" s="12">
        <f t="shared" si="21"/>
        <v>0</v>
      </c>
      <c r="AM43" s="10"/>
      <c r="AN43" s="10"/>
      <c r="AO43" s="10"/>
    </row>
    <row r="44" spans="1:41" ht="12.75">
      <c r="A44" s="11" t="s">
        <v>124</v>
      </c>
      <c r="B44" s="12">
        <f t="shared" si="14"/>
        <v>54</v>
      </c>
      <c r="C44" s="12">
        <f t="shared" si="15"/>
        <v>28</v>
      </c>
      <c r="D44" s="12">
        <f t="shared" si="16"/>
        <v>11</v>
      </c>
      <c r="E44" s="12">
        <f t="shared" si="17"/>
        <v>15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2">
        <f t="shared" si="18"/>
        <v>13</v>
      </c>
      <c r="S44" s="12">
        <v>8</v>
      </c>
      <c r="T44" s="12">
        <v>2</v>
      </c>
      <c r="U44" s="12">
        <v>3</v>
      </c>
      <c r="V44" s="12">
        <f t="shared" si="19"/>
        <v>19</v>
      </c>
      <c r="W44" s="12">
        <v>12</v>
      </c>
      <c r="X44" s="12">
        <v>2</v>
      </c>
      <c r="Y44" s="12">
        <v>5</v>
      </c>
      <c r="Z44" s="12">
        <f t="shared" si="20"/>
        <v>17</v>
      </c>
      <c r="AA44" s="12">
        <v>8</v>
      </c>
      <c r="AB44" s="12">
        <v>6</v>
      </c>
      <c r="AC44" s="12">
        <v>3</v>
      </c>
      <c r="AD44" s="12">
        <f>SUM(AE44:AG44)</f>
        <v>2</v>
      </c>
      <c r="AE44" s="10"/>
      <c r="AF44" s="12">
        <v>1</v>
      </c>
      <c r="AG44" s="12">
        <v>1</v>
      </c>
      <c r="AH44" s="12">
        <f t="shared" si="22"/>
        <v>3</v>
      </c>
      <c r="AI44" s="10"/>
      <c r="AJ44" s="10"/>
      <c r="AK44" s="12">
        <v>3</v>
      </c>
      <c r="AL44" s="12">
        <f t="shared" si="21"/>
        <v>0</v>
      </c>
      <c r="AM44" s="10"/>
      <c r="AN44" s="10"/>
      <c r="AO44" s="10"/>
    </row>
    <row r="45" spans="1:41" ht="12.75">
      <c r="A45" s="11" t="s">
        <v>125</v>
      </c>
      <c r="B45" s="12">
        <f t="shared" si="14"/>
        <v>30</v>
      </c>
      <c r="C45" s="12">
        <f t="shared" si="15"/>
        <v>9</v>
      </c>
      <c r="D45" s="12">
        <f t="shared" si="16"/>
        <v>11</v>
      </c>
      <c r="E45" s="12">
        <f t="shared" si="17"/>
        <v>10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2">
        <f t="shared" si="18"/>
        <v>12</v>
      </c>
      <c r="S45" s="12">
        <v>4</v>
      </c>
      <c r="T45" s="12">
        <v>6</v>
      </c>
      <c r="U45" s="12">
        <v>2</v>
      </c>
      <c r="V45" s="12">
        <f t="shared" si="19"/>
        <v>7</v>
      </c>
      <c r="W45" s="12">
        <v>2</v>
      </c>
      <c r="X45" s="12">
        <v>1</v>
      </c>
      <c r="Y45" s="12">
        <v>4</v>
      </c>
      <c r="Z45" s="12">
        <f t="shared" si="20"/>
        <v>5</v>
      </c>
      <c r="AA45" s="12">
        <v>2</v>
      </c>
      <c r="AB45" s="12">
        <v>3</v>
      </c>
      <c r="AC45" s="10"/>
      <c r="AD45" s="10"/>
      <c r="AE45" s="10"/>
      <c r="AF45" s="10"/>
      <c r="AG45" s="10"/>
      <c r="AH45" s="12">
        <f t="shared" si="22"/>
        <v>1</v>
      </c>
      <c r="AI45" s="10"/>
      <c r="AJ45" s="10"/>
      <c r="AK45" s="12">
        <v>1</v>
      </c>
      <c r="AL45" s="12">
        <f t="shared" si="21"/>
        <v>5</v>
      </c>
      <c r="AM45" s="12">
        <v>1</v>
      </c>
      <c r="AN45" s="12">
        <v>1</v>
      </c>
      <c r="AO45" s="12">
        <v>3</v>
      </c>
    </row>
    <row r="46" spans="1:41" ht="12.75">
      <c r="A46" s="11" t="s">
        <v>126</v>
      </c>
      <c r="B46" s="12">
        <f t="shared" si="14"/>
        <v>27</v>
      </c>
      <c r="C46" s="12">
        <f t="shared" si="15"/>
        <v>13</v>
      </c>
      <c r="D46" s="12">
        <f t="shared" si="16"/>
        <v>3</v>
      </c>
      <c r="E46" s="12">
        <f t="shared" si="17"/>
        <v>11</v>
      </c>
      <c r="F46" s="10"/>
      <c r="G46" s="10"/>
      <c r="H46" s="10"/>
      <c r="I46" s="10"/>
      <c r="J46" s="12">
        <f>SUM(K46:M46)</f>
        <v>1</v>
      </c>
      <c r="K46" s="12">
        <v>1</v>
      </c>
      <c r="L46" s="10"/>
      <c r="M46" s="10"/>
      <c r="N46" s="10"/>
      <c r="O46" s="10"/>
      <c r="P46" s="10"/>
      <c r="Q46" s="10"/>
      <c r="R46" s="12">
        <f t="shared" si="18"/>
        <v>10</v>
      </c>
      <c r="S46" s="12">
        <v>7</v>
      </c>
      <c r="T46" s="10"/>
      <c r="U46" s="12">
        <v>3</v>
      </c>
      <c r="V46" s="12">
        <f t="shared" si="19"/>
        <v>7</v>
      </c>
      <c r="W46" s="12">
        <v>3</v>
      </c>
      <c r="X46" s="10"/>
      <c r="Y46" s="12">
        <v>4</v>
      </c>
      <c r="Z46" s="12">
        <f t="shared" si="20"/>
        <v>6</v>
      </c>
      <c r="AA46" s="12">
        <v>1</v>
      </c>
      <c r="AB46" s="12">
        <v>2</v>
      </c>
      <c r="AC46" s="12">
        <v>3</v>
      </c>
      <c r="AD46" s="10"/>
      <c r="AE46" s="10"/>
      <c r="AF46" s="10"/>
      <c r="AG46" s="10"/>
      <c r="AH46" s="12">
        <f t="shared" si="22"/>
        <v>2</v>
      </c>
      <c r="AI46" s="12">
        <v>1</v>
      </c>
      <c r="AJ46" s="12">
        <v>1</v>
      </c>
      <c r="AK46" s="10"/>
      <c r="AL46" s="12">
        <f t="shared" si="21"/>
        <v>1</v>
      </c>
      <c r="AM46" s="10"/>
      <c r="AN46" s="10"/>
      <c r="AO46" s="12">
        <v>1</v>
      </c>
    </row>
    <row r="47" spans="1:41" ht="12.75">
      <c r="A47" s="11" t="s">
        <v>127</v>
      </c>
      <c r="B47" s="12">
        <f t="shared" si="14"/>
        <v>19</v>
      </c>
      <c r="C47" s="12">
        <f t="shared" si="15"/>
        <v>9</v>
      </c>
      <c r="D47" s="12">
        <f t="shared" si="16"/>
        <v>4</v>
      </c>
      <c r="E47" s="12">
        <f t="shared" si="17"/>
        <v>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2">
        <f t="shared" si="18"/>
        <v>10</v>
      </c>
      <c r="S47" s="12">
        <v>5</v>
      </c>
      <c r="T47" s="12">
        <v>2</v>
      </c>
      <c r="U47" s="12">
        <v>3</v>
      </c>
      <c r="V47" s="12">
        <f t="shared" si="19"/>
        <v>3</v>
      </c>
      <c r="W47" s="12">
        <v>2</v>
      </c>
      <c r="X47" s="10"/>
      <c r="Y47" s="12">
        <v>1</v>
      </c>
      <c r="Z47" s="12">
        <f t="shared" si="20"/>
        <v>3</v>
      </c>
      <c r="AA47" s="12">
        <v>1</v>
      </c>
      <c r="AB47" s="12">
        <v>1</v>
      </c>
      <c r="AC47" s="12">
        <v>1</v>
      </c>
      <c r="AD47" s="12">
        <f>SUM(AE47:AG47)</f>
        <v>1</v>
      </c>
      <c r="AE47" s="10"/>
      <c r="AF47" s="12">
        <v>1</v>
      </c>
      <c r="AG47" s="10"/>
      <c r="AH47" s="12">
        <f t="shared" si="22"/>
        <v>2</v>
      </c>
      <c r="AI47" s="12">
        <v>1</v>
      </c>
      <c r="AJ47" s="10"/>
      <c r="AK47" s="12">
        <v>1</v>
      </c>
      <c r="AL47" s="12">
        <f t="shared" si="21"/>
        <v>0</v>
      </c>
      <c r="AM47" s="10"/>
      <c r="AN47" s="10"/>
      <c r="AO47" s="10"/>
    </row>
    <row r="48" spans="1:41" ht="12.75">
      <c r="A48" s="11" t="s">
        <v>128</v>
      </c>
      <c r="B48" s="12">
        <f t="shared" si="14"/>
        <v>15</v>
      </c>
      <c r="C48" s="12">
        <f t="shared" si="15"/>
        <v>5</v>
      </c>
      <c r="D48" s="12">
        <f t="shared" si="16"/>
        <v>1</v>
      </c>
      <c r="E48" s="12">
        <f t="shared" si="17"/>
        <v>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2">
        <f t="shared" si="18"/>
        <v>11</v>
      </c>
      <c r="S48" s="12">
        <v>2</v>
      </c>
      <c r="T48" s="12">
        <v>1</v>
      </c>
      <c r="U48" s="12">
        <v>8</v>
      </c>
      <c r="V48" s="12">
        <f t="shared" si="19"/>
        <v>4</v>
      </c>
      <c r="W48" s="12">
        <v>3</v>
      </c>
      <c r="X48" s="10"/>
      <c r="Y48" s="12">
        <v>1</v>
      </c>
      <c r="Z48" s="10"/>
      <c r="AA48" s="10"/>
      <c r="AB48" s="10"/>
      <c r="AC48" s="10"/>
      <c r="AD48" s="10"/>
      <c r="AE48" s="10"/>
      <c r="AF48" s="10"/>
      <c r="AG48" s="10"/>
      <c r="AH48" s="12">
        <f t="shared" si="22"/>
        <v>0</v>
      </c>
      <c r="AI48" s="10"/>
      <c r="AJ48" s="10"/>
      <c r="AK48" s="10"/>
      <c r="AL48" s="12">
        <f t="shared" si="21"/>
        <v>0</v>
      </c>
      <c r="AM48" s="10"/>
      <c r="AN48" s="10"/>
      <c r="AO48" s="10"/>
    </row>
    <row r="49" spans="1:41" ht="12.75">
      <c r="A49" s="11" t="s">
        <v>129</v>
      </c>
      <c r="B49" s="12">
        <f t="shared" si="14"/>
        <v>20</v>
      </c>
      <c r="C49" s="12">
        <f t="shared" si="15"/>
        <v>8</v>
      </c>
      <c r="D49" s="12">
        <f t="shared" si="16"/>
        <v>5</v>
      </c>
      <c r="E49" s="12">
        <f t="shared" si="17"/>
        <v>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2">
        <f t="shared" si="18"/>
        <v>6</v>
      </c>
      <c r="S49" s="12">
        <v>1</v>
      </c>
      <c r="T49" s="12">
        <v>1</v>
      </c>
      <c r="U49" s="12">
        <v>4</v>
      </c>
      <c r="V49" s="12">
        <f t="shared" si="19"/>
        <v>6</v>
      </c>
      <c r="W49" s="12">
        <v>3</v>
      </c>
      <c r="X49" s="12">
        <v>1</v>
      </c>
      <c r="Y49" s="12">
        <v>2</v>
      </c>
      <c r="Z49" s="12">
        <f>SUM(AA49:AC49)</f>
        <v>6</v>
      </c>
      <c r="AA49" s="12">
        <v>2</v>
      </c>
      <c r="AB49" s="12">
        <v>3</v>
      </c>
      <c r="AC49" s="12">
        <v>1</v>
      </c>
      <c r="AD49" s="10"/>
      <c r="AE49" s="10"/>
      <c r="AF49" s="10"/>
      <c r="AG49" s="10"/>
      <c r="AH49" s="12">
        <f t="shared" si="22"/>
        <v>2</v>
      </c>
      <c r="AI49" s="12">
        <v>2</v>
      </c>
      <c r="AJ49" s="10"/>
      <c r="AK49" s="10"/>
      <c r="AL49" s="12">
        <f t="shared" si="21"/>
        <v>0</v>
      </c>
      <c r="AM49" s="10"/>
      <c r="AN49" s="10"/>
      <c r="AO49" s="10"/>
    </row>
    <row r="50" spans="1:41" ht="12.75">
      <c r="A50" s="11" t="s">
        <v>130</v>
      </c>
      <c r="B50" s="12">
        <f t="shared" si="14"/>
        <v>21</v>
      </c>
      <c r="C50" s="12">
        <f t="shared" si="15"/>
        <v>11</v>
      </c>
      <c r="D50" s="10"/>
      <c r="E50" s="12">
        <f>(I50+M50+Q50+U50+Y50+AC50+AG50+AK50+AO50)</f>
        <v>10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2">
        <f t="shared" si="18"/>
        <v>6</v>
      </c>
      <c r="S50" s="12">
        <v>4</v>
      </c>
      <c r="T50" s="10"/>
      <c r="U50" s="12">
        <v>2</v>
      </c>
      <c r="V50" s="12">
        <f t="shared" si="19"/>
        <v>9</v>
      </c>
      <c r="W50" s="12">
        <v>3</v>
      </c>
      <c r="X50" s="10"/>
      <c r="Y50" s="12">
        <v>6</v>
      </c>
      <c r="Z50" s="12">
        <f>SUM(AA50:AC50)</f>
        <v>4</v>
      </c>
      <c r="AA50" s="12">
        <v>2</v>
      </c>
      <c r="AB50" s="10"/>
      <c r="AC50" s="12">
        <v>2</v>
      </c>
      <c r="AD50" s="10"/>
      <c r="AE50" s="10"/>
      <c r="AF50" s="10"/>
      <c r="AG50" s="10"/>
      <c r="AH50" s="12">
        <f t="shared" si="22"/>
        <v>2</v>
      </c>
      <c r="AI50" s="12">
        <v>2</v>
      </c>
      <c r="AJ50" s="10"/>
      <c r="AK50" s="10"/>
      <c r="AL50" s="12">
        <f t="shared" si="21"/>
        <v>0</v>
      </c>
      <c r="AM50" s="10"/>
      <c r="AN50" s="10"/>
      <c r="AO50" s="10"/>
    </row>
    <row r="51" spans="1:41" ht="12.75">
      <c r="A51" s="11" t="s">
        <v>131</v>
      </c>
      <c r="B51" s="12">
        <f t="shared" si="14"/>
        <v>13</v>
      </c>
      <c r="C51" s="12">
        <f t="shared" si="15"/>
        <v>5</v>
      </c>
      <c r="D51" s="12">
        <f>(H51+L51+P51+T51+X51+AB51+AF51+AJ51+AN51)</f>
        <v>5</v>
      </c>
      <c r="E51" s="12">
        <f>(I51+M51+U51+Y51+AC51+AG51+AK51+AO51)</f>
        <v>3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2">
        <f t="shared" si="18"/>
        <v>5</v>
      </c>
      <c r="S51" s="12">
        <v>3</v>
      </c>
      <c r="T51" s="12">
        <v>2</v>
      </c>
      <c r="U51" s="10"/>
      <c r="V51" s="12">
        <f t="shared" si="19"/>
        <v>6</v>
      </c>
      <c r="W51" s="12">
        <v>2</v>
      </c>
      <c r="X51" s="12">
        <v>1</v>
      </c>
      <c r="Y51" s="12">
        <v>3</v>
      </c>
      <c r="Z51" s="10"/>
      <c r="AA51" s="10"/>
      <c r="AB51" s="10"/>
      <c r="AC51" s="10"/>
      <c r="AD51" s="10"/>
      <c r="AE51" s="10"/>
      <c r="AF51" s="10"/>
      <c r="AG51" s="10"/>
      <c r="AH51" s="12">
        <f t="shared" si="22"/>
        <v>2</v>
      </c>
      <c r="AI51" s="10"/>
      <c r="AJ51" s="12">
        <v>2</v>
      </c>
      <c r="AK51" s="10"/>
      <c r="AL51" s="12">
        <f t="shared" si="21"/>
        <v>0</v>
      </c>
      <c r="AM51" s="10"/>
      <c r="AN51" s="10"/>
      <c r="AO51" s="10"/>
    </row>
    <row r="52" spans="1:41" ht="12.75">
      <c r="A52" s="11" t="s">
        <v>132</v>
      </c>
      <c r="B52" s="12">
        <f t="shared" si="14"/>
        <v>73</v>
      </c>
      <c r="C52" s="12">
        <f t="shared" si="15"/>
        <v>58</v>
      </c>
      <c r="D52" s="12">
        <f>(H52+L52+P52+T52+X52+AB52+AF52+AJ52+AN52)</f>
        <v>5</v>
      </c>
      <c r="E52" s="12">
        <f>(I52+M52+Q52+U52+Y52+AC52+AG52+AK52+AO52)</f>
        <v>10</v>
      </c>
      <c r="F52" s="10"/>
      <c r="G52" s="10"/>
      <c r="H52" s="10"/>
      <c r="I52" s="10"/>
      <c r="J52" s="12">
        <f>SUM(K52:M52)</f>
        <v>1</v>
      </c>
      <c r="K52" s="12">
        <v>1</v>
      </c>
      <c r="L52" s="10"/>
      <c r="M52" s="10"/>
      <c r="N52" s="10"/>
      <c r="O52" s="10"/>
      <c r="P52" s="10"/>
      <c r="Q52" s="10"/>
      <c r="R52" s="12">
        <f t="shared" si="18"/>
        <v>19</v>
      </c>
      <c r="S52" s="12">
        <v>15</v>
      </c>
      <c r="T52" s="12">
        <v>1</v>
      </c>
      <c r="U52" s="12">
        <v>3</v>
      </c>
      <c r="V52" s="12">
        <f t="shared" si="19"/>
        <v>37</v>
      </c>
      <c r="W52" s="12">
        <v>32</v>
      </c>
      <c r="X52" s="12">
        <v>3</v>
      </c>
      <c r="Y52" s="12">
        <v>2</v>
      </c>
      <c r="Z52" s="12">
        <f>SUM(AA52:AC52)</f>
        <v>15</v>
      </c>
      <c r="AA52" s="12">
        <v>10</v>
      </c>
      <c r="AB52" s="12">
        <v>1</v>
      </c>
      <c r="AC52" s="12">
        <v>4</v>
      </c>
      <c r="AD52" s="10"/>
      <c r="AE52" s="10"/>
      <c r="AF52" s="10"/>
      <c r="AG52" s="10"/>
      <c r="AH52" s="12">
        <f t="shared" si="22"/>
        <v>0</v>
      </c>
      <c r="AI52" s="10"/>
      <c r="AJ52" s="10"/>
      <c r="AK52" s="10"/>
      <c r="AL52" s="12">
        <f t="shared" si="21"/>
        <v>1</v>
      </c>
      <c r="AM52" s="10"/>
      <c r="AN52" s="10"/>
      <c r="AO52" s="12">
        <v>1</v>
      </c>
    </row>
    <row r="53" spans="1:41" ht="12.75">
      <c r="A53" s="11" t="s">
        <v>133</v>
      </c>
      <c r="B53" s="12">
        <f t="shared" si="14"/>
        <v>27</v>
      </c>
      <c r="C53" s="12">
        <f t="shared" si="15"/>
        <v>12</v>
      </c>
      <c r="D53" s="12">
        <f>(H53+L53+P53+T53+X53+AB53+AF53+AJ53+AN53)</f>
        <v>0</v>
      </c>
      <c r="E53" s="12">
        <f>(I53+M53+U53+Y53+AC53+AG53+AK53+AO53)</f>
        <v>15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2">
        <f t="shared" si="18"/>
        <v>16</v>
      </c>
      <c r="S53" s="12">
        <v>8</v>
      </c>
      <c r="T53" s="10"/>
      <c r="U53" s="12">
        <v>8</v>
      </c>
      <c r="V53" s="12">
        <f t="shared" si="19"/>
        <v>11</v>
      </c>
      <c r="W53" s="12">
        <v>4</v>
      </c>
      <c r="X53" s="10"/>
      <c r="Y53" s="12">
        <v>7</v>
      </c>
      <c r="Z53" s="10"/>
      <c r="AA53" s="10"/>
      <c r="AB53" s="10"/>
      <c r="AC53" s="10"/>
      <c r="AD53" s="10"/>
      <c r="AE53" s="10"/>
      <c r="AF53" s="10"/>
      <c r="AG53" s="10"/>
      <c r="AH53" s="12">
        <f t="shared" si="22"/>
        <v>0</v>
      </c>
      <c r="AI53" s="10"/>
      <c r="AJ53" s="10"/>
      <c r="AK53" s="10"/>
      <c r="AL53" s="12">
        <f t="shared" si="21"/>
        <v>0</v>
      </c>
      <c r="AM53" s="10"/>
      <c r="AN53" s="10"/>
      <c r="AO53" s="10"/>
    </row>
    <row r="54" spans="1:41" ht="12.75">
      <c r="A54" s="11" t="s">
        <v>134</v>
      </c>
      <c r="B54" s="12">
        <f t="shared" si="14"/>
        <v>6</v>
      </c>
      <c r="C54" s="12">
        <f t="shared" si="15"/>
        <v>3</v>
      </c>
      <c r="D54" s="10"/>
      <c r="E54" s="12">
        <f>(I54+M54+U54+Y54+AC54+AG54+AK54+AO54)</f>
        <v>3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2">
        <f t="shared" si="19"/>
        <v>6</v>
      </c>
      <c r="W54" s="12">
        <v>3</v>
      </c>
      <c r="X54" s="10"/>
      <c r="Y54" s="12">
        <v>3</v>
      </c>
      <c r="Z54" s="10"/>
      <c r="AA54" s="10"/>
      <c r="AB54" s="10"/>
      <c r="AC54" s="10"/>
      <c r="AD54" s="10"/>
      <c r="AE54" s="10"/>
      <c r="AF54" s="10"/>
      <c r="AG54" s="10"/>
      <c r="AH54" s="12">
        <f t="shared" si="22"/>
        <v>0</v>
      </c>
      <c r="AI54" s="10"/>
      <c r="AJ54" s="10"/>
      <c r="AK54" s="10"/>
      <c r="AL54" s="12">
        <f t="shared" si="21"/>
        <v>0</v>
      </c>
      <c r="AM54" s="10"/>
      <c r="AN54" s="10"/>
      <c r="AO54" s="10"/>
    </row>
    <row r="55" spans="1:41" ht="12.75">
      <c r="A55" s="11" t="s">
        <v>450</v>
      </c>
      <c r="B55" s="12">
        <f t="shared" si="14"/>
        <v>65</v>
      </c>
      <c r="C55" s="12">
        <f t="shared" si="15"/>
        <v>34</v>
      </c>
      <c r="D55" s="12">
        <f>(H55+L55+P55+T55+X55+AB55+AF55+AJ55+AN55)</f>
        <v>8</v>
      </c>
      <c r="E55" s="12">
        <f>(I55+M55+Q55+U55+Y55+AC55+AG55+AK55+AO55)</f>
        <v>23</v>
      </c>
      <c r="F55" s="10"/>
      <c r="G55" s="10"/>
      <c r="H55" s="10"/>
      <c r="I55" s="10"/>
      <c r="J55" s="12">
        <f>SUM(K55:M55)</f>
        <v>1</v>
      </c>
      <c r="K55" s="10"/>
      <c r="L55" s="10"/>
      <c r="M55" s="12">
        <v>1</v>
      </c>
      <c r="N55" s="12">
        <f>SUM(O55:Q55)</f>
        <v>2</v>
      </c>
      <c r="O55" s="10"/>
      <c r="P55" s="12">
        <v>2</v>
      </c>
      <c r="Q55" s="10"/>
      <c r="R55" s="12">
        <f>SUM(S55:U55)</f>
        <v>50</v>
      </c>
      <c r="S55" s="12">
        <v>30</v>
      </c>
      <c r="T55" s="12">
        <v>5</v>
      </c>
      <c r="U55" s="12">
        <v>15</v>
      </c>
      <c r="V55" s="12">
        <f t="shared" si="19"/>
        <v>5</v>
      </c>
      <c r="W55" s="12">
        <v>4</v>
      </c>
      <c r="X55" s="12">
        <v>1</v>
      </c>
      <c r="Y55" s="10"/>
      <c r="Z55" s="10"/>
      <c r="AA55" s="10"/>
      <c r="AB55" s="10"/>
      <c r="AC55" s="10"/>
      <c r="AD55" s="10"/>
      <c r="AE55" s="10"/>
      <c r="AF55" s="10"/>
      <c r="AG55" s="10"/>
      <c r="AH55" s="12">
        <f t="shared" si="22"/>
        <v>4</v>
      </c>
      <c r="AI55" s="10"/>
      <c r="AJ55" s="10"/>
      <c r="AK55" s="12">
        <v>4</v>
      </c>
      <c r="AL55" s="12">
        <f t="shared" si="21"/>
        <v>3</v>
      </c>
      <c r="AM55" s="10"/>
      <c r="AN55" s="10"/>
      <c r="AO55" s="12">
        <v>3</v>
      </c>
    </row>
    <row r="56" spans="1:41" ht="12.75">
      <c r="A56" s="11" t="s">
        <v>336</v>
      </c>
      <c r="B56" s="12">
        <f t="shared" si="14"/>
        <v>8</v>
      </c>
      <c r="C56" s="12">
        <f t="shared" si="15"/>
        <v>1</v>
      </c>
      <c r="D56" s="12">
        <f>(H56+L56+P56+T56+X56+AB56+AF56+AJ56+AN56)</f>
        <v>0</v>
      </c>
      <c r="E56" s="12">
        <f>(I56+M56+Q56+U56+Y56+AC56+AG56+AK56+AO56)</f>
        <v>7</v>
      </c>
      <c r="F56" s="10"/>
      <c r="G56" s="10"/>
      <c r="H56" s="10"/>
      <c r="I56" s="10"/>
      <c r="J56" s="10"/>
      <c r="K56" s="10"/>
      <c r="L56" s="10"/>
      <c r="M56" s="10"/>
      <c r="N56" s="12">
        <f>SUM(O56:Q56)</f>
        <v>1</v>
      </c>
      <c r="O56" s="10"/>
      <c r="P56" s="10"/>
      <c r="Q56" s="12">
        <v>1</v>
      </c>
      <c r="R56" s="12">
        <f>SUM(S56:U56)</f>
        <v>2</v>
      </c>
      <c r="S56" s="12">
        <v>1</v>
      </c>
      <c r="T56" s="10"/>
      <c r="U56" s="12">
        <v>1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2">
        <f t="shared" si="22"/>
        <v>0</v>
      </c>
      <c r="AI56" s="10"/>
      <c r="AJ56" s="10"/>
      <c r="AK56" s="10"/>
      <c r="AL56" s="12">
        <f t="shared" si="21"/>
        <v>5</v>
      </c>
      <c r="AM56" s="10"/>
      <c r="AN56" s="10"/>
      <c r="AO56" s="12">
        <v>5</v>
      </c>
    </row>
    <row r="57" spans="1:39" ht="12.75">
      <c r="A57" s="122" t="s">
        <v>514</v>
      </c>
      <c r="B57" s="187"/>
      <c r="C57" s="187"/>
      <c r="AM57" s="187" t="s">
        <v>832</v>
      </c>
    </row>
    <row r="58" spans="1:5" ht="12.75">
      <c r="A58" s="122" t="s">
        <v>515</v>
      </c>
      <c r="B58" s="187"/>
      <c r="C58" s="187"/>
      <c r="D58" s="187"/>
      <c r="E58" s="187"/>
    </row>
    <row r="59" spans="1:5" ht="12.75">
      <c r="A59" s="122" t="s">
        <v>516</v>
      </c>
      <c r="B59" s="187"/>
      <c r="C59" s="187"/>
      <c r="D59" s="187"/>
      <c r="E59" s="187"/>
    </row>
    <row r="60" spans="1:5" ht="12.75">
      <c r="A60" s="122" t="s">
        <v>517</v>
      </c>
      <c r="B60" s="187"/>
      <c r="C60" s="187"/>
      <c r="D60" s="187"/>
      <c r="E60" s="187"/>
    </row>
  </sheetData>
  <sheetProtection password="CA55" sheet="1" objects="1" scenarios="1"/>
  <mergeCells count="13">
    <mergeCell ref="AL5:AO5"/>
    <mergeCell ref="A5:A6"/>
    <mergeCell ref="A1:AO1"/>
    <mergeCell ref="A2:AO2"/>
    <mergeCell ref="F5:I5"/>
    <mergeCell ref="J5:M5"/>
    <mergeCell ref="N5:Q5"/>
    <mergeCell ref="V5:Y5"/>
    <mergeCell ref="Z5:AC5"/>
    <mergeCell ref="B5:E5"/>
    <mergeCell ref="R5:U5"/>
    <mergeCell ref="AD5:AG5"/>
    <mergeCell ref="AH5:AK5"/>
  </mergeCells>
  <printOptions horizontalCentered="1"/>
  <pageMargins left="0.75" right="0.75" top="1" bottom="1" header="0" footer="0"/>
  <pageSetup horizontalDpi="600" verticalDpi="600" orientation="landscape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7"/>
  <sheetViews>
    <sheetView showGridLines="0" workbookViewId="0" topLeftCell="A1">
      <selection activeCell="E13" sqref="E13"/>
    </sheetView>
  </sheetViews>
  <sheetFormatPr defaultColWidth="9.625" defaultRowHeight="12.75"/>
  <cols>
    <col min="1" max="1" width="30.625" style="95" customWidth="1"/>
    <col min="2" max="2" width="8.50390625" style="95" customWidth="1"/>
    <col min="3" max="9" width="5.625" style="95" customWidth="1"/>
    <col min="10" max="10" width="6.125" style="95" customWidth="1"/>
    <col min="11" max="13" width="5.625" style="95" customWidth="1"/>
    <col min="14" max="15" width="6.625" style="95" customWidth="1"/>
    <col min="16" max="17" width="5.625" style="95" customWidth="1"/>
    <col min="18" max="18" width="6.625" style="95" customWidth="1"/>
    <col min="19" max="19" width="3.625" style="95" customWidth="1"/>
    <col min="20" max="20" width="1.625" style="95" customWidth="1"/>
    <col min="21" max="16384" width="9.625" style="95" customWidth="1"/>
  </cols>
  <sheetData>
    <row r="1" spans="1:16" s="91" customFormat="1" ht="12.7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</row>
    <row r="2" spans="1:16" s="91" customFormat="1" ht="12.75">
      <c r="A2" s="504" t="s">
        <v>518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</row>
    <row r="3" spans="1:16" s="91" customFormat="1" ht="12.75">
      <c r="A3" s="504" t="s">
        <v>519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</row>
    <row r="4" s="91" customFormat="1" ht="12.75">
      <c r="A4" s="90"/>
    </row>
    <row r="5" s="91" customFormat="1" ht="12.75">
      <c r="A5" s="91" t="s">
        <v>520</v>
      </c>
    </row>
    <row r="6" spans="1:17" s="91" customFormat="1" ht="12.75">
      <c r="A6" s="502" t="s">
        <v>455</v>
      </c>
      <c r="B6" s="505" t="s">
        <v>521</v>
      </c>
      <c r="C6" s="506"/>
      <c r="D6" s="507"/>
      <c r="E6" s="508" t="s">
        <v>522</v>
      </c>
      <c r="F6" s="509"/>
      <c r="G6" s="510"/>
      <c r="H6" s="505" t="s">
        <v>523</v>
      </c>
      <c r="I6" s="506"/>
      <c r="J6" s="507"/>
      <c r="K6" s="508" t="s">
        <v>524</v>
      </c>
      <c r="L6" s="509"/>
      <c r="M6" s="510"/>
      <c r="N6" s="508" t="s">
        <v>525</v>
      </c>
      <c r="O6" s="509"/>
      <c r="P6" s="510"/>
      <c r="Q6" s="279"/>
    </row>
    <row r="7" spans="1:16" s="91" customFormat="1" ht="12.75">
      <c r="A7" s="503"/>
      <c r="B7" s="277" t="s">
        <v>163</v>
      </c>
      <c r="C7" s="278" t="s">
        <v>332</v>
      </c>
      <c r="D7" s="278" t="s">
        <v>526</v>
      </c>
      <c r="E7" s="252" t="s">
        <v>163</v>
      </c>
      <c r="F7" s="252" t="s">
        <v>332</v>
      </c>
      <c r="G7" s="252" t="s">
        <v>526</v>
      </c>
      <c r="H7" s="252" t="s">
        <v>163</v>
      </c>
      <c r="I7" s="252" t="s">
        <v>332</v>
      </c>
      <c r="J7" s="252" t="s">
        <v>333</v>
      </c>
      <c r="K7" s="278" t="s">
        <v>163</v>
      </c>
      <c r="L7" s="278" t="s">
        <v>332</v>
      </c>
      <c r="M7" s="278" t="s">
        <v>333</v>
      </c>
      <c r="N7" s="278" t="s">
        <v>163</v>
      </c>
      <c r="O7" s="278" t="s">
        <v>332</v>
      </c>
      <c r="P7" s="278" t="s">
        <v>116</v>
      </c>
    </row>
    <row r="8" spans="1:16" ht="30.75" customHeight="1">
      <c r="A8" s="276" t="s">
        <v>7</v>
      </c>
      <c r="B8" s="253">
        <f aca="true" t="shared" si="0" ref="B8:H8">SUM(B9:B12)</f>
        <v>2656</v>
      </c>
      <c r="C8" s="253">
        <f t="shared" si="0"/>
        <v>1734</v>
      </c>
      <c r="D8" s="253">
        <f t="shared" si="0"/>
        <v>922</v>
      </c>
      <c r="E8" s="253">
        <f t="shared" si="0"/>
        <v>109</v>
      </c>
      <c r="F8" s="253">
        <f t="shared" si="0"/>
        <v>91</v>
      </c>
      <c r="G8" s="253">
        <f t="shared" si="0"/>
        <v>18</v>
      </c>
      <c r="H8" s="253">
        <f t="shared" si="0"/>
        <v>1491</v>
      </c>
      <c r="I8" s="253">
        <f aca="true" t="shared" si="1" ref="I8:P8">SUM(I9:I12)</f>
        <v>1118</v>
      </c>
      <c r="J8" s="253">
        <f t="shared" si="1"/>
        <v>373</v>
      </c>
      <c r="K8" s="253">
        <f t="shared" si="1"/>
        <v>531</v>
      </c>
      <c r="L8" s="253">
        <f t="shared" si="1"/>
        <v>168</v>
      </c>
      <c r="M8" s="253">
        <f t="shared" si="1"/>
        <v>363</v>
      </c>
      <c r="N8" s="253">
        <f t="shared" si="1"/>
        <v>525</v>
      </c>
      <c r="O8" s="253">
        <f t="shared" si="1"/>
        <v>357</v>
      </c>
      <c r="P8" s="253">
        <f t="shared" si="1"/>
        <v>168</v>
      </c>
    </row>
    <row r="9" spans="1:16" ht="30.75" customHeight="1">
      <c r="A9" s="93" t="s">
        <v>9</v>
      </c>
      <c r="B9" s="94">
        <f aca="true" t="shared" si="2" ref="B9:D12">SUM(E9+H9+K9+N9)</f>
        <v>41</v>
      </c>
      <c r="C9" s="94">
        <f t="shared" si="2"/>
        <v>37</v>
      </c>
      <c r="D9" s="94">
        <f t="shared" si="2"/>
        <v>4</v>
      </c>
      <c r="E9" s="92"/>
      <c r="F9" s="92"/>
      <c r="G9" s="92"/>
      <c r="H9" s="94">
        <f>SUM(I9:J9)</f>
        <v>41</v>
      </c>
      <c r="I9" s="94">
        <v>37</v>
      </c>
      <c r="J9" s="94">
        <v>4</v>
      </c>
      <c r="K9" s="92"/>
      <c r="L9" s="92"/>
      <c r="M9" s="92"/>
      <c r="N9" s="92"/>
      <c r="O9" s="92"/>
      <c r="P9" s="92"/>
    </row>
    <row r="10" spans="1:16" ht="30.75" customHeight="1">
      <c r="A10" s="93" t="s">
        <v>18</v>
      </c>
      <c r="B10" s="94">
        <f t="shared" si="2"/>
        <v>823</v>
      </c>
      <c r="C10" s="94">
        <f t="shared" si="2"/>
        <v>581</v>
      </c>
      <c r="D10" s="94">
        <f t="shared" si="2"/>
        <v>242</v>
      </c>
      <c r="E10" s="94">
        <f>SUM(F10:G10)</f>
        <v>26</v>
      </c>
      <c r="F10" s="96">
        <v>20</v>
      </c>
      <c r="G10" s="94">
        <v>6</v>
      </c>
      <c r="H10" s="94">
        <f>SUM(I10:J10)</f>
        <v>517</v>
      </c>
      <c r="I10" s="94">
        <v>422</v>
      </c>
      <c r="J10" s="94">
        <v>95</v>
      </c>
      <c r="K10" s="94">
        <f>SUM(L10:M10)</f>
        <v>126</v>
      </c>
      <c r="L10" s="94">
        <v>35</v>
      </c>
      <c r="M10" s="94">
        <v>91</v>
      </c>
      <c r="N10" s="94">
        <f>SUM(O10:P10)</f>
        <v>154</v>
      </c>
      <c r="O10" s="94">
        <v>104</v>
      </c>
      <c r="P10" s="94">
        <v>50</v>
      </c>
    </row>
    <row r="11" spans="1:16" ht="30.75" customHeight="1">
      <c r="A11" s="93" t="s">
        <v>44</v>
      </c>
      <c r="B11" s="94">
        <f t="shared" si="2"/>
        <v>905</v>
      </c>
      <c r="C11" s="94">
        <f t="shared" si="2"/>
        <v>584</v>
      </c>
      <c r="D11" s="94">
        <f t="shared" si="2"/>
        <v>321</v>
      </c>
      <c r="E11" s="94">
        <f>SUM(F11:G11)</f>
        <v>34</v>
      </c>
      <c r="F11" s="96">
        <v>30</v>
      </c>
      <c r="G11" s="94">
        <v>4</v>
      </c>
      <c r="H11" s="94">
        <f>SUM(I11:J11)</f>
        <v>646</v>
      </c>
      <c r="I11" s="94">
        <v>460</v>
      </c>
      <c r="J11" s="94">
        <v>186</v>
      </c>
      <c r="K11" s="94">
        <f>SUM(L11:M11)</f>
        <v>103</v>
      </c>
      <c r="L11" s="94">
        <v>15</v>
      </c>
      <c r="M11" s="94">
        <v>88</v>
      </c>
      <c r="N11" s="94">
        <f>SUM(O11:P11)</f>
        <v>122</v>
      </c>
      <c r="O11" s="94">
        <v>79</v>
      </c>
      <c r="P11" s="94">
        <v>43</v>
      </c>
    </row>
    <row r="12" spans="1:16" ht="30.75" customHeight="1">
      <c r="A12" s="93" t="s">
        <v>527</v>
      </c>
      <c r="B12" s="94">
        <f t="shared" si="2"/>
        <v>887</v>
      </c>
      <c r="C12" s="94">
        <f t="shared" si="2"/>
        <v>532</v>
      </c>
      <c r="D12" s="94">
        <f t="shared" si="2"/>
        <v>355</v>
      </c>
      <c r="E12" s="94">
        <f>SUM(F12:G12)</f>
        <v>49</v>
      </c>
      <c r="F12" s="96">
        <v>41</v>
      </c>
      <c r="G12" s="94">
        <v>8</v>
      </c>
      <c r="H12" s="94">
        <f>SUM(I12:J12)</f>
        <v>287</v>
      </c>
      <c r="I12" s="94">
        <v>199</v>
      </c>
      <c r="J12" s="94">
        <v>88</v>
      </c>
      <c r="K12" s="94">
        <f>SUM(L12:M12)</f>
        <v>302</v>
      </c>
      <c r="L12" s="94">
        <v>118</v>
      </c>
      <c r="M12" s="94">
        <v>184</v>
      </c>
      <c r="N12" s="94">
        <f>SUM(O12:P12)</f>
        <v>249</v>
      </c>
      <c r="O12" s="94">
        <v>174</v>
      </c>
      <c r="P12" s="94">
        <v>75</v>
      </c>
    </row>
    <row r="13" spans="1:15" ht="12.75">
      <c r="A13" s="280" t="s">
        <v>528</v>
      </c>
      <c r="B13" s="281"/>
      <c r="C13" s="281"/>
      <c r="D13" s="98"/>
      <c r="E13" s="98"/>
      <c r="G13" s="98"/>
      <c r="O13" s="280" t="s">
        <v>834</v>
      </c>
    </row>
    <row r="14" spans="1:3" ht="12.75">
      <c r="A14" s="280" t="s">
        <v>529</v>
      </c>
      <c r="B14" s="281"/>
      <c r="C14" s="281"/>
    </row>
    <row r="15" spans="1:7" ht="12.75">
      <c r="A15" s="280" t="s">
        <v>530</v>
      </c>
      <c r="B15" s="281"/>
      <c r="C15" s="281"/>
      <c r="D15" s="98"/>
      <c r="E15" s="98"/>
      <c r="G15" s="98"/>
    </row>
    <row r="16" spans="4:7" ht="12.75">
      <c r="D16" s="98"/>
      <c r="E16" s="98"/>
      <c r="G16" s="98"/>
    </row>
    <row r="17" spans="4:7" ht="12.75">
      <c r="D17" s="98"/>
      <c r="E17" s="98"/>
      <c r="G17" s="98"/>
    </row>
    <row r="18" spans="4:7" ht="12.75">
      <c r="D18" s="98"/>
      <c r="E18" s="98"/>
      <c r="G18" s="98"/>
    </row>
    <row r="19" spans="4:7" ht="12.75">
      <c r="D19" s="98"/>
      <c r="E19" s="98"/>
      <c r="G19" s="98"/>
    </row>
    <row r="20" spans="4:7" ht="12.75">
      <c r="D20" s="98"/>
      <c r="E20" s="98"/>
      <c r="G20" s="98"/>
    </row>
    <row r="21" spans="4:7" ht="12.75">
      <c r="D21" s="98"/>
      <c r="E21" s="98"/>
      <c r="G21" s="98"/>
    </row>
    <row r="22" spans="4:7" ht="12.75">
      <c r="D22" s="98"/>
      <c r="E22" s="98"/>
      <c r="G22" s="98"/>
    </row>
    <row r="23" spans="4:7" ht="12.75">
      <c r="D23" s="98"/>
      <c r="E23" s="98"/>
      <c r="G23" s="98"/>
    </row>
    <row r="24" spans="4:7" ht="12.75">
      <c r="D24" s="98"/>
      <c r="E24" s="98"/>
      <c r="G24" s="98"/>
    </row>
    <row r="25" spans="4:7" ht="12.75">
      <c r="D25" s="98"/>
      <c r="E25" s="98"/>
      <c r="G25" s="98"/>
    </row>
    <row r="26" spans="4:7" ht="12.75">
      <c r="D26" s="98"/>
      <c r="E26" s="99"/>
      <c r="G26" s="99"/>
    </row>
    <row r="57" ht="12.75">
      <c r="B57" s="97" t="s">
        <v>64</v>
      </c>
    </row>
  </sheetData>
  <sheetProtection password="CA55" sheet="1" objects="1" scenarios="1"/>
  <mergeCells count="9">
    <mergeCell ref="A6:A7"/>
    <mergeCell ref="A1:P1"/>
    <mergeCell ref="A2:P2"/>
    <mergeCell ref="A3:P3"/>
    <mergeCell ref="B6:D6"/>
    <mergeCell ref="E6:G6"/>
    <mergeCell ref="H6:J6"/>
    <mergeCell ref="K6:M6"/>
    <mergeCell ref="N6:P6"/>
  </mergeCells>
  <printOptions horizontalCentered="1"/>
  <pageMargins left="0.75" right="0.75" top="0.41" bottom="1" header="0" footer="0"/>
  <pageSetup horizontalDpi="600" verticalDpi="600" orientation="landscape" scale="10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5"/>
  <sheetViews>
    <sheetView showGridLines="0" workbookViewId="0" topLeftCell="A1">
      <selection activeCell="C38" sqref="C38"/>
    </sheetView>
  </sheetViews>
  <sheetFormatPr defaultColWidth="9.625" defaultRowHeight="12.75"/>
  <cols>
    <col min="1" max="1" width="49.625" style="107" customWidth="1"/>
    <col min="2" max="2" width="9.625" style="107" customWidth="1"/>
    <col min="3" max="4" width="10.625" style="107" customWidth="1"/>
    <col min="5" max="5" width="9.00390625" style="107" customWidth="1"/>
    <col min="6" max="6" width="14.50390625" style="107" customWidth="1"/>
    <col min="7" max="7" width="5.75390625" style="107" customWidth="1"/>
    <col min="8" max="8" width="3.625" style="107" customWidth="1"/>
    <col min="9" max="9" width="1.625" style="107" customWidth="1"/>
    <col min="10" max="10" width="4.625" style="107" customWidth="1"/>
    <col min="11" max="11" width="9.625" style="107" customWidth="1"/>
    <col min="12" max="12" width="6.625" style="107" customWidth="1"/>
    <col min="13" max="16384" width="9.625" style="107" customWidth="1"/>
  </cols>
  <sheetData>
    <row r="1" spans="1:6" s="101" customFormat="1" ht="12.75">
      <c r="A1" s="513" t="s">
        <v>0</v>
      </c>
      <c r="B1" s="513"/>
      <c r="C1" s="513"/>
      <c r="D1" s="513"/>
      <c r="E1" s="513"/>
      <c r="F1" s="513"/>
    </row>
    <row r="2" spans="1:13" s="101" customFormat="1" ht="12.75">
      <c r="A2" s="513" t="s">
        <v>531</v>
      </c>
      <c r="B2" s="513"/>
      <c r="C2" s="513"/>
      <c r="D2" s="513"/>
      <c r="E2" s="513"/>
      <c r="F2" s="513"/>
      <c r="M2" s="100" t="s">
        <v>64</v>
      </c>
    </row>
    <row r="3" spans="1:8" s="101" customFormat="1" ht="12.75">
      <c r="A3" s="513" t="s">
        <v>532</v>
      </c>
      <c r="B3" s="513"/>
      <c r="C3" s="513"/>
      <c r="D3" s="513"/>
      <c r="E3" s="513"/>
      <c r="F3" s="513"/>
      <c r="H3" s="100" t="s">
        <v>64</v>
      </c>
    </row>
    <row r="4" spans="1:6" s="101" customFormat="1" ht="12.75">
      <c r="A4" s="513" t="s">
        <v>533</v>
      </c>
      <c r="B4" s="513"/>
      <c r="C4" s="513"/>
      <c r="D4" s="513"/>
      <c r="E4" s="513"/>
      <c r="F4" s="513"/>
    </row>
    <row r="5" s="101" customFormat="1" ht="12.75">
      <c r="A5" s="100"/>
    </row>
    <row r="6" s="101" customFormat="1" ht="12.75">
      <c r="A6" s="101" t="s">
        <v>534</v>
      </c>
    </row>
    <row r="7" spans="1:6" s="101" customFormat="1" ht="12.75">
      <c r="A7" s="511" t="s">
        <v>536</v>
      </c>
      <c r="B7" s="288"/>
      <c r="C7" s="285" t="s">
        <v>535</v>
      </c>
      <c r="D7" s="283"/>
      <c r="E7" s="283"/>
      <c r="F7" s="284"/>
    </row>
    <row r="8" spans="1:6" s="101" customFormat="1" ht="12.75">
      <c r="A8" s="512"/>
      <c r="B8" s="286" t="s">
        <v>537</v>
      </c>
      <c r="C8" s="286" t="s">
        <v>538</v>
      </c>
      <c r="D8" s="282" t="s">
        <v>539</v>
      </c>
      <c r="E8" s="282" t="s">
        <v>540</v>
      </c>
      <c r="F8" s="282" t="s">
        <v>541</v>
      </c>
    </row>
    <row r="9" spans="1:9" ht="10.5" customHeight="1">
      <c r="A9" s="289" t="s">
        <v>7</v>
      </c>
      <c r="B9" s="287">
        <f>SUM(C9:G9)</f>
        <v>2656</v>
      </c>
      <c r="C9" s="110">
        <f>SUM(C10+C60)</f>
        <v>109</v>
      </c>
      <c r="D9" s="110">
        <f>SUM(D10+D60)</f>
        <v>1491</v>
      </c>
      <c r="E9" s="110">
        <f>SUM(E10+E60)</f>
        <v>531</v>
      </c>
      <c r="F9" s="110">
        <f>SUM(F10+F60)</f>
        <v>525</v>
      </c>
      <c r="G9" s="106"/>
      <c r="I9" s="106"/>
    </row>
    <row r="10" spans="1:6" ht="10.5" customHeight="1">
      <c r="A10" s="290" t="s">
        <v>542</v>
      </c>
      <c r="B10" s="110">
        <f>SUM(C10:F10)</f>
        <v>1769</v>
      </c>
      <c r="C10" s="110">
        <f>SUM(C21+C42+C11)</f>
        <v>60</v>
      </c>
      <c r="D10" s="110">
        <f>SUM(D11+D21+D42)</f>
        <v>1204</v>
      </c>
      <c r="E10" s="110">
        <f>SUM(E21+E42+E11)</f>
        <v>229</v>
      </c>
      <c r="F10" s="110">
        <f>SUM(F21+F42)</f>
        <v>276</v>
      </c>
    </row>
    <row r="11" spans="1:6" ht="10.5" customHeight="1">
      <c r="A11" s="103" t="s">
        <v>9</v>
      </c>
      <c r="B11" s="110">
        <f>SUM(C11:H11)</f>
        <v>41</v>
      </c>
      <c r="C11" s="102"/>
      <c r="D11" s="110">
        <f>SUM(D12+D14+D17)</f>
        <v>41</v>
      </c>
      <c r="E11" s="102"/>
      <c r="F11" s="102"/>
    </row>
    <row r="12" spans="1:6" ht="10.5" customHeight="1">
      <c r="A12" s="104" t="s">
        <v>941</v>
      </c>
      <c r="B12" s="105">
        <f aca="true" t="shared" si="0" ref="B12:B17">SUM(C12:G12)</f>
        <v>3</v>
      </c>
      <c r="C12" s="108"/>
      <c r="D12" s="105">
        <f>SUM(D13)</f>
        <v>3</v>
      </c>
      <c r="E12" s="108"/>
      <c r="F12" s="108"/>
    </row>
    <row r="13" spans="1:6" ht="10.5" customHeight="1">
      <c r="A13" s="104" t="s">
        <v>341</v>
      </c>
      <c r="B13" s="105">
        <f t="shared" si="0"/>
        <v>3</v>
      </c>
      <c r="C13" s="108"/>
      <c r="D13" s="105">
        <v>3</v>
      </c>
      <c r="E13" s="108"/>
      <c r="F13" s="108"/>
    </row>
    <row r="14" spans="1:6" ht="10.5" customHeight="1">
      <c r="A14" s="103" t="s">
        <v>12</v>
      </c>
      <c r="B14" s="110">
        <f t="shared" si="0"/>
        <v>24</v>
      </c>
      <c r="C14" s="102"/>
      <c r="D14" s="110">
        <f>SUM(D15+D16)</f>
        <v>24</v>
      </c>
      <c r="E14" s="102"/>
      <c r="F14" s="102"/>
    </row>
    <row r="15" spans="1:6" ht="10.5" customHeight="1">
      <c r="A15" s="104" t="s">
        <v>341</v>
      </c>
      <c r="B15" s="105">
        <f t="shared" si="0"/>
        <v>3</v>
      </c>
      <c r="C15" s="108"/>
      <c r="D15" s="105">
        <v>3</v>
      </c>
      <c r="E15" s="108"/>
      <c r="F15" s="108"/>
    </row>
    <row r="16" spans="1:6" ht="10.5" customHeight="1">
      <c r="A16" s="104" t="s">
        <v>343</v>
      </c>
      <c r="B16" s="105">
        <f t="shared" si="0"/>
        <v>21</v>
      </c>
      <c r="C16" s="108"/>
      <c r="D16" s="105">
        <v>21</v>
      </c>
      <c r="E16" s="108"/>
      <c r="F16" s="108"/>
    </row>
    <row r="17" spans="1:6" ht="10.5" customHeight="1">
      <c r="A17" s="103" t="s">
        <v>14</v>
      </c>
      <c r="B17" s="110">
        <f t="shared" si="0"/>
        <v>14</v>
      </c>
      <c r="C17" s="102"/>
      <c r="D17" s="110">
        <f>SUM(D19:D20)</f>
        <v>14</v>
      </c>
      <c r="E17" s="102"/>
      <c r="F17" s="102"/>
    </row>
    <row r="18" spans="1:6" ht="10.5" customHeight="1">
      <c r="A18" s="104" t="s">
        <v>345</v>
      </c>
      <c r="B18" s="108"/>
      <c r="C18" s="108"/>
      <c r="D18" s="108"/>
      <c r="E18" s="108"/>
      <c r="F18" s="108"/>
    </row>
    <row r="19" spans="1:6" ht="10.5" customHeight="1">
      <c r="A19" s="104" t="s">
        <v>346</v>
      </c>
      <c r="B19" s="105">
        <f aca="true" t="shared" si="1" ref="B19:B25">SUM(C19:G19)</f>
        <v>3</v>
      </c>
      <c r="C19" s="108"/>
      <c r="D19" s="105">
        <v>3</v>
      </c>
      <c r="E19" s="108"/>
      <c r="F19" s="108"/>
    </row>
    <row r="20" spans="1:6" ht="10.5" customHeight="1">
      <c r="A20" s="104" t="s">
        <v>347</v>
      </c>
      <c r="B20" s="105">
        <f t="shared" si="1"/>
        <v>11</v>
      </c>
      <c r="C20" s="108"/>
      <c r="D20" s="105">
        <v>11</v>
      </c>
      <c r="E20" s="108"/>
      <c r="F20" s="108"/>
    </row>
    <row r="21" spans="1:9" ht="10.5" customHeight="1">
      <c r="A21" s="103" t="s">
        <v>18</v>
      </c>
      <c r="B21" s="110">
        <f t="shared" si="1"/>
        <v>823</v>
      </c>
      <c r="C21" s="110">
        <f>SUM(C22:C41)</f>
        <v>26</v>
      </c>
      <c r="D21" s="110">
        <f>SUM(D22+D23+D24+D25+D30+D31+D36+D37+D38+D39+D40+D41)</f>
        <v>517</v>
      </c>
      <c r="E21" s="110">
        <f>SUM(E22:E41)</f>
        <v>126</v>
      </c>
      <c r="F21" s="110">
        <f>SUM(F22:F41)</f>
        <v>154</v>
      </c>
      <c r="G21" s="106"/>
      <c r="I21" s="106"/>
    </row>
    <row r="22" spans="1:12" ht="10.5" customHeight="1">
      <c r="A22" s="104" t="s">
        <v>942</v>
      </c>
      <c r="B22" s="105">
        <f t="shared" si="1"/>
        <v>104</v>
      </c>
      <c r="C22" s="105">
        <v>6</v>
      </c>
      <c r="D22" s="109">
        <v>50</v>
      </c>
      <c r="E22" s="105">
        <v>17</v>
      </c>
      <c r="F22" s="109">
        <v>31</v>
      </c>
      <c r="G22" s="106"/>
      <c r="I22" s="106"/>
      <c r="J22" s="106"/>
      <c r="L22" s="106"/>
    </row>
    <row r="23" spans="1:6" ht="10.5" customHeight="1">
      <c r="A23" s="104" t="s">
        <v>943</v>
      </c>
      <c r="B23" s="105">
        <f t="shared" si="1"/>
        <v>15</v>
      </c>
      <c r="C23" s="105">
        <v>1</v>
      </c>
      <c r="D23" s="105">
        <v>8</v>
      </c>
      <c r="E23" s="105">
        <v>3</v>
      </c>
      <c r="F23" s="105">
        <v>3</v>
      </c>
    </row>
    <row r="24" spans="1:6" ht="10.5" customHeight="1">
      <c r="A24" s="104" t="s">
        <v>944</v>
      </c>
      <c r="B24" s="105">
        <f t="shared" si="1"/>
        <v>58</v>
      </c>
      <c r="C24" s="105">
        <v>2</v>
      </c>
      <c r="D24" s="105">
        <v>40</v>
      </c>
      <c r="E24" s="105">
        <v>10</v>
      </c>
      <c r="F24" s="105">
        <v>6</v>
      </c>
    </row>
    <row r="25" spans="1:12" ht="10.5" customHeight="1">
      <c r="A25" s="104" t="s">
        <v>945</v>
      </c>
      <c r="B25" s="105">
        <f t="shared" si="1"/>
        <v>80</v>
      </c>
      <c r="C25" s="105">
        <v>3</v>
      </c>
      <c r="D25" s="109">
        <v>62</v>
      </c>
      <c r="E25" s="105">
        <v>9</v>
      </c>
      <c r="F25" s="109">
        <v>6</v>
      </c>
      <c r="G25" s="106"/>
      <c r="I25" s="106"/>
      <c r="J25" s="106"/>
      <c r="L25" s="106"/>
    </row>
    <row r="26" spans="1:6" ht="10.5" customHeight="1">
      <c r="A26" s="104" t="s">
        <v>543</v>
      </c>
      <c r="B26" s="108"/>
      <c r="C26" s="108"/>
      <c r="D26" s="105">
        <v>17</v>
      </c>
      <c r="E26" s="108"/>
      <c r="F26" s="108"/>
    </row>
    <row r="27" spans="1:6" ht="10.5" customHeight="1">
      <c r="A27" s="104" t="s">
        <v>544</v>
      </c>
      <c r="B27" s="108"/>
      <c r="C27" s="108"/>
      <c r="D27" s="105">
        <v>9</v>
      </c>
      <c r="E27" s="108"/>
      <c r="F27" s="108"/>
    </row>
    <row r="28" spans="1:6" ht="10.5" customHeight="1">
      <c r="A28" s="104" t="s">
        <v>545</v>
      </c>
      <c r="B28" s="108"/>
      <c r="C28" s="108"/>
      <c r="D28" s="105">
        <v>24</v>
      </c>
      <c r="E28" s="108"/>
      <c r="F28" s="108"/>
    </row>
    <row r="29" spans="1:6" ht="10.5" customHeight="1">
      <c r="A29" s="104" t="s">
        <v>546</v>
      </c>
      <c r="B29" s="108"/>
      <c r="C29" s="108"/>
      <c r="D29" s="105">
        <v>12</v>
      </c>
      <c r="E29" s="108"/>
      <c r="F29" s="108"/>
    </row>
    <row r="30" spans="1:12" ht="10.5" customHeight="1">
      <c r="A30" s="104" t="s">
        <v>946</v>
      </c>
      <c r="B30" s="105">
        <f>SUM(C30:G30)</f>
        <v>49</v>
      </c>
      <c r="C30" s="105">
        <v>2</v>
      </c>
      <c r="D30" s="109">
        <v>38</v>
      </c>
      <c r="E30" s="105">
        <v>6</v>
      </c>
      <c r="F30" s="109">
        <v>3</v>
      </c>
      <c r="G30" s="106"/>
      <c r="I30" s="106"/>
      <c r="J30" s="106"/>
      <c r="L30" s="106"/>
    </row>
    <row r="31" spans="1:10" ht="10.5" customHeight="1">
      <c r="A31" s="104" t="s">
        <v>947</v>
      </c>
      <c r="B31" s="105">
        <f>SUM(C31:G31)</f>
        <v>50</v>
      </c>
      <c r="C31" s="105">
        <v>4</v>
      </c>
      <c r="D31" s="105">
        <v>33</v>
      </c>
      <c r="E31" s="105">
        <v>9</v>
      </c>
      <c r="F31" s="109">
        <v>4</v>
      </c>
      <c r="G31" s="106"/>
      <c r="I31" s="106"/>
      <c r="J31" s="106"/>
    </row>
    <row r="32" spans="1:6" ht="10.5" customHeight="1">
      <c r="A32" s="104" t="s">
        <v>543</v>
      </c>
      <c r="B32" s="108"/>
      <c r="C32" s="108"/>
      <c r="D32" s="108"/>
      <c r="E32" s="108"/>
      <c r="F32" s="108"/>
    </row>
    <row r="33" spans="1:6" ht="10.5" customHeight="1">
      <c r="A33" s="104" t="s">
        <v>547</v>
      </c>
      <c r="B33" s="108"/>
      <c r="C33" s="108"/>
      <c r="D33" s="108"/>
      <c r="E33" s="108"/>
      <c r="F33" s="108"/>
    </row>
    <row r="34" spans="1:6" ht="10.5" customHeight="1">
      <c r="A34" s="104" t="s">
        <v>548</v>
      </c>
      <c r="B34" s="108"/>
      <c r="C34" s="108"/>
      <c r="D34" s="108"/>
      <c r="E34" s="108"/>
      <c r="F34" s="108"/>
    </row>
    <row r="35" spans="1:12" ht="10.5" customHeight="1">
      <c r="A35" s="104" t="s">
        <v>948</v>
      </c>
      <c r="B35" s="108"/>
      <c r="C35" s="108"/>
      <c r="D35" s="108"/>
      <c r="E35" s="108"/>
      <c r="F35" s="108"/>
      <c r="L35" s="106"/>
    </row>
    <row r="36" spans="1:12" ht="10.5" customHeight="1">
      <c r="A36" s="104" t="s">
        <v>949</v>
      </c>
      <c r="B36" s="105">
        <f aca="true" t="shared" si="2" ref="B36:B41">SUM(C36:G36)</f>
        <v>55</v>
      </c>
      <c r="C36" s="105">
        <v>1</v>
      </c>
      <c r="D36" s="105">
        <v>22</v>
      </c>
      <c r="E36" s="105">
        <v>4</v>
      </c>
      <c r="F36" s="109">
        <v>28</v>
      </c>
      <c r="G36" s="106"/>
      <c r="I36" s="106"/>
      <c r="J36" s="106"/>
      <c r="L36" s="106"/>
    </row>
    <row r="37" spans="1:12" ht="10.5" customHeight="1">
      <c r="A37" s="104" t="s">
        <v>950</v>
      </c>
      <c r="B37" s="105">
        <f t="shared" si="2"/>
        <v>11</v>
      </c>
      <c r="C37" s="108"/>
      <c r="D37" s="105">
        <v>9</v>
      </c>
      <c r="E37" s="105">
        <v>1</v>
      </c>
      <c r="F37" s="109">
        <v>1</v>
      </c>
      <c r="G37" s="106"/>
      <c r="I37" s="106"/>
      <c r="J37" s="106"/>
      <c r="L37" s="106"/>
    </row>
    <row r="38" spans="1:12" ht="10.5" customHeight="1">
      <c r="A38" s="104" t="s">
        <v>951</v>
      </c>
      <c r="B38" s="105">
        <f t="shared" si="2"/>
        <v>178</v>
      </c>
      <c r="C38" s="105">
        <v>2</v>
      </c>
      <c r="D38" s="105">
        <v>137</v>
      </c>
      <c r="E38" s="105">
        <v>24</v>
      </c>
      <c r="F38" s="109">
        <v>15</v>
      </c>
      <c r="G38" s="106"/>
      <c r="I38" s="106"/>
      <c r="J38" s="106"/>
      <c r="L38" s="106"/>
    </row>
    <row r="39" spans="1:12" ht="10.5" customHeight="1">
      <c r="A39" s="104" t="s">
        <v>952</v>
      </c>
      <c r="B39" s="105">
        <f t="shared" si="2"/>
        <v>86</v>
      </c>
      <c r="C39" s="105">
        <v>1</v>
      </c>
      <c r="D39" s="105">
        <v>33</v>
      </c>
      <c r="E39" s="105">
        <v>14</v>
      </c>
      <c r="F39" s="109">
        <v>38</v>
      </c>
      <c r="G39" s="106"/>
      <c r="I39" s="106"/>
      <c r="J39" s="106"/>
      <c r="L39" s="106"/>
    </row>
    <row r="40" spans="1:12" ht="10.5" customHeight="1">
      <c r="A40" s="104" t="s">
        <v>953</v>
      </c>
      <c r="B40" s="105">
        <f t="shared" si="2"/>
        <v>62</v>
      </c>
      <c r="C40" s="105">
        <v>3</v>
      </c>
      <c r="D40" s="105">
        <v>36</v>
      </c>
      <c r="E40" s="105">
        <v>13</v>
      </c>
      <c r="F40" s="109">
        <v>10</v>
      </c>
      <c r="G40" s="106"/>
      <c r="I40" s="106"/>
      <c r="J40" s="106"/>
      <c r="L40" s="106"/>
    </row>
    <row r="41" spans="1:10" ht="10.5" customHeight="1">
      <c r="A41" s="104" t="s">
        <v>954</v>
      </c>
      <c r="B41" s="105">
        <f t="shared" si="2"/>
        <v>75</v>
      </c>
      <c r="C41" s="105">
        <v>1</v>
      </c>
      <c r="D41" s="105">
        <v>49</v>
      </c>
      <c r="E41" s="105">
        <v>16</v>
      </c>
      <c r="F41" s="109">
        <v>9</v>
      </c>
      <c r="G41" s="106"/>
      <c r="I41" s="106"/>
      <c r="J41" s="106"/>
    </row>
    <row r="42" spans="1:10" s="101" customFormat="1" ht="10.5" customHeight="1">
      <c r="A42" s="103" t="s">
        <v>44</v>
      </c>
      <c r="B42" s="110">
        <f>SUM(B43:B59)</f>
        <v>905</v>
      </c>
      <c r="C42" s="110">
        <f>SUM(C43:C58)</f>
        <v>34</v>
      </c>
      <c r="D42" s="110">
        <f>SUM(D43:D59)</f>
        <v>646</v>
      </c>
      <c r="E42" s="110">
        <f>SUM(E43:E58)</f>
        <v>103</v>
      </c>
      <c r="F42" s="110">
        <f>SUM(F43:F58)</f>
        <v>122</v>
      </c>
      <c r="G42" s="111"/>
      <c r="I42" s="111"/>
      <c r="J42" s="111"/>
    </row>
    <row r="43" spans="1:12" ht="10.5" customHeight="1">
      <c r="A43" s="104" t="s">
        <v>120</v>
      </c>
      <c r="B43" s="105">
        <f aca="true" t="shared" si="3" ref="B43:B59">SUM(C43:G43)</f>
        <v>231</v>
      </c>
      <c r="C43" s="105">
        <v>8</v>
      </c>
      <c r="D43" s="109">
        <v>171</v>
      </c>
      <c r="E43" s="105">
        <v>30</v>
      </c>
      <c r="F43" s="109">
        <v>22</v>
      </c>
      <c r="G43" s="106"/>
      <c r="I43" s="106"/>
      <c r="J43" s="106"/>
      <c r="L43" s="106"/>
    </row>
    <row r="44" spans="1:12" ht="10.5" customHeight="1">
      <c r="A44" s="104" t="s">
        <v>121</v>
      </c>
      <c r="B44" s="105">
        <f t="shared" si="3"/>
        <v>46</v>
      </c>
      <c r="C44" s="105">
        <v>5</v>
      </c>
      <c r="D44" s="109">
        <v>33</v>
      </c>
      <c r="E44" s="105">
        <v>2</v>
      </c>
      <c r="F44" s="109">
        <v>6</v>
      </c>
      <c r="G44" s="106"/>
      <c r="I44" s="106"/>
      <c r="J44" s="106"/>
      <c r="L44" s="106"/>
    </row>
    <row r="45" spans="1:12" ht="10.5" customHeight="1">
      <c r="A45" s="104" t="s">
        <v>122</v>
      </c>
      <c r="B45" s="105">
        <f t="shared" si="3"/>
        <v>48</v>
      </c>
      <c r="C45" s="105">
        <v>3</v>
      </c>
      <c r="D45" s="109">
        <v>34</v>
      </c>
      <c r="E45" s="105">
        <v>4</v>
      </c>
      <c r="F45" s="109">
        <v>7</v>
      </c>
      <c r="G45" s="106"/>
      <c r="I45" s="106"/>
      <c r="J45" s="106"/>
      <c r="L45" s="106"/>
    </row>
    <row r="46" spans="1:12" ht="10.5" customHeight="1">
      <c r="A46" s="104" t="s">
        <v>123</v>
      </c>
      <c r="B46" s="105">
        <f t="shared" si="3"/>
        <v>43</v>
      </c>
      <c r="C46" s="105">
        <v>3</v>
      </c>
      <c r="D46" s="109">
        <v>30</v>
      </c>
      <c r="E46" s="105">
        <v>4</v>
      </c>
      <c r="F46" s="109">
        <v>6</v>
      </c>
      <c r="G46" s="106"/>
      <c r="I46" s="106"/>
      <c r="J46" s="106"/>
      <c r="L46" s="106"/>
    </row>
    <row r="47" spans="1:12" ht="10.5" customHeight="1">
      <c r="A47" s="104" t="s">
        <v>124</v>
      </c>
      <c r="B47" s="105">
        <f t="shared" si="3"/>
        <v>69</v>
      </c>
      <c r="C47" s="105">
        <v>3</v>
      </c>
      <c r="D47" s="109">
        <v>54</v>
      </c>
      <c r="E47" s="105">
        <v>6</v>
      </c>
      <c r="F47" s="109">
        <v>6</v>
      </c>
      <c r="G47" s="106"/>
      <c r="I47" s="106"/>
      <c r="J47" s="106"/>
      <c r="L47" s="106"/>
    </row>
    <row r="48" spans="1:12" ht="10.5" customHeight="1">
      <c r="A48" s="104" t="s">
        <v>125</v>
      </c>
      <c r="B48" s="105">
        <f t="shared" si="3"/>
        <v>43</v>
      </c>
      <c r="C48" s="105">
        <v>1</v>
      </c>
      <c r="D48" s="109">
        <v>30</v>
      </c>
      <c r="E48" s="105">
        <v>6</v>
      </c>
      <c r="F48" s="109">
        <v>6</v>
      </c>
      <c r="G48" s="106"/>
      <c r="I48" s="106"/>
      <c r="J48" s="106"/>
      <c r="L48" s="106"/>
    </row>
    <row r="49" spans="1:12" ht="10.5" customHeight="1">
      <c r="A49" s="104" t="s">
        <v>126</v>
      </c>
      <c r="B49" s="105">
        <f t="shared" si="3"/>
        <v>43</v>
      </c>
      <c r="C49" s="105">
        <v>3</v>
      </c>
      <c r="D49" s="109">
        <v>27</v>
      </c>
      <c r="E49" s="105">
        <v>6</v>
      </c>
      <c r="F49" s="109">
        <v>7</v>
      </c>
      <c r="G49" s="106"/>
      <c r="I49" s="106"/>
      <c r="J49" s="106"/>
      <c r="L49" s="106"/>
    </row>
    <row r="50" spans="1:12" ht="10.5" customHeight="1">
      <c r="A50" s="104" t="s">
        <v>127</v>
      </c>
      <c r="B50" s="105">
        <f t="shared" si="3"/>
        <v>30</v>
      </c>
      <c r="C50" s="105">
        <v>1</v>
      </c>
      <c r="D50" s="109">
        <v>19</v>
      </c>
      <c r="E50" s="105">
        <v>4</v>
      </c>
      <c r="F50" s="109">
        <v>6</v>
      </c>
      <c r="G50" s="106"/>
      <c r="I50" s="106"/>
      <c r="J50" s="106"/>
      <c r="L50" s="106"/>
    </row>
    <row r="51" spans="1:12" ht="10.5" customHeight="1">
      <c r="A51" s="104" t="s">
        <v>128</v>
      </c>
      <c r="B51" s="105">
        <f t="shared" si="3"/>
        <v>21</v>
      </c>
      <c r="C51" s="108"/>
      <c r="D51" s="109">
        <v>15</v>
      </c>
      <c r="E51" s="105">
        <v>1</v>
      </c>
      <c r="F51" s="109">
        <v>5</v>
      </c>
      <c r="G51" s="106"/>
      <c r="I51" s="106"/>
      <c r="J51" s="106"/>
      <c r="L51" s="106"/>
    </row>
    <row r="52" spans="1:12" ht="10.5" customHeight="1">
      <c r="A52" s="104" t="s">
        <v>129</v>
      </c>
      <c r="B52" s="105">
        <f t="shared" si="3"/>
        <v>29</v>
      </c>
      <c r="C52" s="108"/>
      <c r="D52" s="109">
        <v>20</v>
      </c>
      <c r="E52" s="105">
        <v>2</v>
      </c>
      <c r="F52" s="109">
        <v>7</v>
      </c>
      <c r="G52" s="106"/>
      <c r="I52" s="106"/>
      <c r="J52" s="106"/>
      <c r="L52" s="106"/>
    </row>
    <row r="53" spans="1:12" ht="10.5" customHeight="1">
      <c r="A53" s="104" t="s">
        <v>130</v>
      </c>
      <c r="B53" s="105">
        <f t="shared" si="3"/>
        <v>28</v>
      </c>
      <c r="C53" s="108"/>
      <c r="D53" s="109">
        <v>21</v>
      </c>
      <c r="E53" s="105">
        <v>2</v>
      </c>
      <c r="F53" s="109">
        <v>5</v>
      </c>
      <c r="G53" s="106"/>
      <c r="I53" s="106"/>
      <c r="J53" s="106"/>
      <c r="L53" s="106"/>
    </row>
    <row r="54" spans="1:12" ht="10.5" customHeight="1">
      <c r="A54" s="104" t="s">
        <v>131</v>
      </c>
      <c r="B54" s="105">
        <f t="shared" si="3"/>
        <v>23</v>
      </c>
      <c r="C54" s="105">
        <v>2</v>
      </c>
      <c r="D54" s="109">
        <v>13</v>
      </c>
      <c r="E54" s="105">
        <v>2</v>
      </c>
      <c r="F54" s="109">
        <v>6</v>
      </c>
      <c r="G54" s="106"/>
      <c r="I54" s="106"/>
      <c r="J54" s="106"/>
      <c r="L54" s="106"/>
    </row>
    <row r="55" spans="1:12" ht="10.5" customHeight="1">
      <c r="A55" s="104" t="s">
        <v>132</v>
      </c>
      <c r="B55" s="105">
        <f t="shared" si="3"/>
        <v>106</v>
      </c>
      <c r="C55" s="105">
        <v>2</v>
      </c>
      <c r="D55" s="109">
        <v>73</v>
      </c>
      <c r="E55" s="105">
        <v>15</v>
      </c>
      <c r="F55" s="109">
        <v>16</v>
      </c>
      <c r="G55" s="106"/>
      <c r="I55" s="106"/>
      <c r="J55" s="106"/>
      <c r="L55" s="106"/>
    </row>
    <row r="56" spans="1:12" ht="10.5" customHeight="1">
      <c r="A56" s="104" t="s">
        <v>133</v>
      </c>
      <c r="B56" s="105">
        <f t="shared" si="3"/>
        <v>39</v>
      </c>
      <c r="C56" s="105">
        <v>2</v>
      </c>
      <c r="D56" s="109">
        <v>27</v>
      </c>
      <c r="E56" s="105">
        <v>7</v>
      </c>
      <c r="F56" s="109">
        <v>3</v>
      </c>
      <c r="G56" s="106"/>
      <c r="I56" s="106"/>
      <c r="J56" s="106"/>
      <c r="L56" s="106"/>
    </row>
    <row r="57" spans="1:6" ht="10.5" customHeight="1">
      <c r="A57" s="104" t="s">
        <v>134</v>
      </c>
      <c r="B57" s="105">
        <f t="shared" si="3"/>
        <v>6</v>
      </c>
      <c r="C57" s="108"/>
      <c r="D57" s="105">
        <v>6</v>
      </c>
      <c r="E57" s="108"/>
      <c r="F57" s="108"/>
    </row>
    <row r="58" spans="1:10" ht="10.5" customHeight="1">
      <c r="A58" s="104" t="s">
        <v>549</v>
      </c>
      <c r="B58" s="105">
        <f t="shared" si="3"/>
        <v>92</v>
      </c>
      <c r="C58" s="105">
        <v>1</v>
      </c>
      <c r="D58" s="109">
        <v>65</v>
      </c>
      <c r="E58" s="105">
        <v>12</v>
      </c>
      <c r="F58" s="109">
        <v>14</v>
      </c>
      <c r="G58" s="106"/>
      <c r="I58" s="106"/>
      <c r="J58" s="106"/>
    </row>
    <row r="59" spans="1:6" ht="10.5" customHeight="1">
      <c r="A59" s="104" t="s">
        <v>336</v>
      </c>
      <c r="B59" s="105">
        <f t="shared" si="3"/>
        <v>8</v>
      </c>
      <c r="C59" s="108"/>
      <c r="D59" s="105">
        <v>8</v>
      </c>
      <c r="E59" s="108"/>
      <c r="F59" s="108"/>
    </row>
    <row r="60" spans="1:6" ht="10.5" customHeight="1">
      <c r="A60" s="103" t="s">
        <v>550</v>
      </c>
      <c r="B60" s="110">
        <f>SUM(B61+B63+B75)</f>
        <v>887</v>
      </c>
      <c r="C60" s="110">
        <f>SUM(C61+C63+C75)</f>
        <v>49</v>
      </c>
      <c r="D60" s="110">
        <f>SUM(D61+D63+D75)</f>
        <v>287</v>
      </c>
      <c r="E60" s="110">
        <f>SUM(E61+E63+E75)</f>
        <v>302</v>
      </c>
      <c r="F60" s="110">
        <f>SUM(F61+F63+F75)</f>
        <v>249</v>
      </c>
    </row>
    <row r="61" spans="1:6" ht="10.5" customHeight="1">
      <c r="A61" s="103" t="s">
        <v>551</v>
      </c>
      <c r="B61" s="110">
        <f>SUM(B62)</f>
        <v>98</v>
      </c>
      <c r="C61" s="110">
        <f>SUM(C62)</f>
        <v>1</v>
      </c>
      <c r="D61" s="110">
        <f>SUM(D62)</f>
        <v>74</v>
      </c>
      <c r="E61" s="110">
        <f>SUM(E62)</f>
        <v>14</v>
      </c>
      <c r="F61" s="110">
        <f>SUM(F62)</f>
        <v>9</v>
      </c>
    </row>
    <row r="62" spans="1:6" ht="10.5" customHeight="1">
      <c r="A62" s="104" t="s">
        <v>552</v>
      </c>
      <c r="B62" s="105">
        <f aca="true" t="shared" si="4" ref="B62:B74">SUM(C62:G62)</f>
        <v>98</v>
      </c>
      <c r="C62" s="105">
        <v>1</v>
      </c>
      <c r="D62" s="105">
        <v>74</v>
      </c>
      <c r="E62" s="105">
        <v>14</v>
      </c>
      <c r="F62" s="105">
        <v>9</v>
      </c>
    </row>
    <row r="63" spans="1:6" ht="10.5" customHeight="1">
      <c r="A63" s="103" t="s">
        <v>553</v>
      </c>
      <c r="B63" s="110">
        <f t="shared" si="4"/>
        <v>232</v>
      </c>
      <c r="C63" s="110">
        <f>SUM(C64:C74)</f>
        <v>11</v>
      </c>
      <c r="D63" s="110">
        <f>SUM(D64:D74)</f>
        <v>71</v>
      </c>
      <c r="E63" s="110">
        <f>SUM(E64:E74)</f>
        <v>101</v>
      </c>
      <c r="F63" s="110">
        <f>SUM(F64:F74)</f>
        <v>49</v>
      </c>
    </row>
    <row r="64" spans="1:6" ht="10.5" customHeight="1">
      <c r="A64" s="104" t="s">
        <v>554</v>
      </c>
      <c r="B64" s="105">
        <f t="shared" si="4"/>
        <v>16</v>
      </c>
      <c r="C64" s="105">
        <v>1</v>
      </c>
      <c r="D64" s="105">
        <v>4</v>
      </c>
      <c r="E64" s="105">
        <v>9</v>
      </c>
      <c r="F64" s="105">
        <v>2</v>
      </c>
    </row>
    <row r="65" spans="1:6" ht="10.5" customHeight="1">
      <c r="A65" s="104" t="s">
        <v>555</v>
      </c>
      <c r="B65" s="105">
        <f t="shared" si="4"/>
        <v>40</v>
      </c>
      <c r="C65" s="105">
        <v>2</v>
      </c>
      <c r="D65" s="105">
        <v>9</v>
      </c>
      <c r="E65" s="105">
        <v>24</v>
      </c>
      <c r="F65" s="109">
        <v>5</v>
      </c>
    </row>
    <row r="66" spans="1:6" ht="10.5" customHeight="1">
      <c r="A66" s="104" t="s">
        <v>556</v>
      </c>
      <c r="B66" s="105">
        <f t="shared" si="4"/>
        <v>46</v>
      </c>
      <c r="C66" s="105">
        <v>1</v>
      </c>
      <c r="D66" s="105">
        <v>28</v>
      </c>
      <c r="E66" s="105">
        <v>13</v>
      </c>
      <c r="F66" s="105">
        <v>4</v>
      </c>
    </row>
    <row r="67" spans="1:6" ht="10.5" customHeight="1">
      <c r="A67" s="104" t="s">
        <v>557</v>
      </c>
      <c r="B67" s="105">
        <f t="shared" si="4"/>
        <v>2</v>
      </c>
      <c r="C67" s="108"/>
      <c r="D67" s="108"/>
      <c r="E67" s="105">
        <v>2</v>
      </c>
      <c r="F67" s="108"/>
    </row>
    <row r="68" spans="1:6" ht="10.5" customHeight="1">
      <c r="A68" s="104" t="s">
        <v>558</v>
      </c>
      <c r="B68" s="105">
        <f t="shared" si="4"/>
        <v>7</v>
      </c>
      <c r="C68" s="105">
        <v>1</v>
      </c>
      <c r="D68" s="108"/>
      <c r="E68" s="105">
        <v>5</v>
      </c>
      <c r="F68" s="105">
        <v>1</v>
      </c>
    </row>
    <row r="69" spans="1:6" ht="10.5" customHeight="1">
      <c r="A69" s="104" t="s">
        <v>559</v>
      </c>
      <c r="B69" s="105">
        <f t="shared" si="4"/>
        <v>18</v>
      </c>
      <c r="C69" s="105">
        <v>2</v>
      </c>
      <c r="D69" s="108"/>
      <c r="E69" s="105">
        <v>12</v>
      </c>
      <c r="F69" s="109">
        <v>4</v>
      </c>
    </row>
    <row r="70" spans="1:6" ht="10.5" customHeight="1">
      <c r="A70" s="104" t="s">
        <v>560</v>
      </c>
      <c r="B70" s="105">
        <f t="shared" si="4"/>
        <v>4</v>
      </c>
      <c r="C70" s="105">
        <v>1</v>
      </c>
      <c r="D70" s="108"/>
      <c r="E70" s="105">
        <v>3</v>
      </c>
      <c r="F70" s="109"/>
    </row>
    <row r="71" spans="1:6" ht="10.5" customHeight="1">
      <c r="A71" s="104" t="s">
        <v>561</v>
      </c>
      <c r="B71" s="105">
        <f t="shared" si="4"/>
        <v>36</v>
      </c>
      <c r="C71" s="105">
        <v>1</v>
      </c>
      <c r="D71" s="105">
        <v>29</v>
      </c>
      <c r="E71" s="105">
        <v>2</v>
      </c>
      <c r="F71" s="109">
        <v>4</v>
      </c>
    </row>
    <row r="72" spans="1:6" ht="10.5" customHeight="1">
      <c r="A72" s="104" t="s">
        <v>562</v>
      </c>
      <c r="B72" s="105">
        <f t="shared" si="4"/>
        <v>4</v>
      </c>
      <c r="C72" s="105">
        <v>1</v>
      </c>
      <c r="D72" s="108"/>
      <c r="E72" s="105">
        <v>2</v>
      </c>
      <c r="F72" s="109">
        <v>1</v>
      </c>
    </row>
    <row r="73" spans="1:6" ht="10.5" customHeight="1">
      <c r="A73" s="104" t="s">
        <v>563</v>
      </c>
      <c r="B73" s="105">
        <f t="shared" si="4"/>
        <v>2</v>
      </c>
      <c r="C73" s="108"/>
      <c r="D73" s="108"/>
      <c r="E73" s="105">
        <v>2</v>
      </c>
      <c r="F73" s="109"/>
    </row>
    <row r="74" spans="1:6" ht="10.5" customHeight="1">
      <c r="A74" s="104" t="s">
        <v>564</v>
      </c>
      <c r="B74" s="105">
        <f t="shared" si="4"/>
        <v>57</v>
      </c>
      <c r="C74" s="105">
        <v>1</v>
      </c>
      <c r="D74" s="105">
        <v>1</v>
      </c>
      <c r="E74" s="105">
        <v>27</v>
      </c>
      <c r="F74" s="109">
        <v>28</v>
      </c>
    </row>
    <row r="75" spans="1:6" ht="10.5" customHeight="1">
      <c r="A75" s="103" t="s">
        <v>565</v>
      </c>
      <c r="B75" s="110">
        <f>SUM(C75:F75)</f>
        <v>557</v>
      </c>
      <c r="C75" s="110">
        <f>SUM(C76:C88)</f>
        <v>37</v>
      </c>
      <c r="D75" s="110">
        <f>SUM(D76:D88)</f>
        <v>142</v>
      </c>
      <c r="E75" s="110">
        <f>SUM(E76:E88)</f>
        <v>187</v>
      </c>
      <c r="F75" s="110">
        <f>SUM(F76:F88)</f>
        <v>191</v>
      </c>
    </row>
    <row r="76" spans="1:6" ht="10.5" customHeight="1">
      <c r="A76" s="104" t="s">
        <v>566</v>
      </c>
      <c r="B76" s="105">
        <f aca="true" t="shared" si="5" ref="B76:B88">SUM(C76:G76)</f>
        <v>6</v>
      </c>
      <c r="C76" s="105">
        <v>2</v>
      </c>
      <c r="D76" s="108"/>
      <c r="E76" s="105">
        <v>3</v>
      </c>
      <c r="F76" s="105">
        <v>1</v>
      </c>
    </row>
    <row r="77" spans="1:6" ht="10.5" customHeight="1">
      <c r="A77" s="104" t="s">
        <v>567</v>
      </c>
      <c r="B77" s="105">
        <f t="shared" si="5"/>
        <v>14</v>
      </c>
      <c r="C77" s="105">
        <v>3</v>
      </c>
      <c r="D77" s="105">
        <v>6</v>
      </c>
      <c r="E77" s="105">
        <v>4</v>
      </c>
      <c r="F77" s="109">
        <v>1</v>
      </c>
    </row>
    <row r="78" spans="1:6" ht="10.5" customHeight="1">
      <c r="A78" s="104" t="s">
        <v>568</v>
      </c>
      <c r="B78" s="105">
        <f t="shared" si="5"/>
        <v>19</v>
      </c>
      <c r="C78" s="105">
        <v>3</v>
      </c>
      <c r="D78" s="105">
        <v>3</v>
      </c>
      <c r="E78" s="105">
        <v>12</v>
      </c>
      <c r="F78" s="105">
        <v>1</v>
      </c>
    </row>
    <row r="79" spans="1:6" ht="10.5" customHeight="1">
      <c r="A79" s="104" t="s">
        <v>569</v>
      </c>
      <c r="B79" s="105">
        <f t="shared" si="5"/>
        <v>119</v>
      </c>
      <c r="C79" s="105">
        <v>9</v>
      </c>
      <c r="D79" s="105">
        <v>2</v>
      </c>
      <c r="E79" s="105">
        <v>23</v>
      </c>
      <c r="F79" s="105">
        <v>85</v>
      </c>
    </row>
    <row r="80" spans="1:6" ht="10.5" customHeight="1">
      <c r="A80" s="104" t="s">
        <v>570</v>
      </c>
      <c r="B80" s="105">
        <f t="shared" si="5"/>
        <v>176</v>
      </c>
      <c r="C80" s="105">
        <v>4</v>
      </c>
      <c r="D80" s="105">
        <v>50</v>
      </c>
      <c r="E80" s="105">
        <v>53</v>
      </c>
      <c r="F80" s="105">
        <v>69</v>
      </c>
    </row>
    <row r="81" spans="1:6" ht="10.5" customHeight="1">
      <c r="A81" s="104" t="s">
        <v>571</v>
      </c>
      <c r="B81" s="105">
        <f t="shared" si="5"/>
        <v>28</v>
      </c>
      <c r="C81" s="105">
        <v>1</v>
      </c>
      <c r="D81" s="105">
        <v>11</v>
      </c>
      <c r="E81" s="105">
        <v>14</v>
      </c>
      <c r="F81" s="105">
        <v>2</v>
      </c>
    </row>
    <row r="82" spans="1:6" ht="10.5" customHeight="1">
      <c r="A82" s="104" t="s">
        <v>572</v>
      </c>
      <c r="B82" s="105">
        <f t="shared" si="5"/>
        <v>59</v>
      </c>
      <c r="C82" s="105">
        <v>2</v>
      </c>
      <c r="D82" s="105">
        <v>41</v>
      </c>
      <c r="E82" s="105">
        <v>11</v>
      </c>
      <c r="F82" s="109">
        <v>5</v>
      </c>
    </row>
    <row r="83" spans="1:6" ht="10.5" customHeight="1">
      <c r="A83" s="104" t="s">
        <v>573</v>
      </c>
      <c r="B83" s="105">
        <f t="shared" si="5"/>
        <v>26</v>
      </c>
      <c r="C83" s="105">
        <v>2</v>
      </c>
      <c r="D83" s="105">
        <v>1</v>
      </c>
      <c r="E83" s="105">
        <v>22</v>
      </c>
      <c r="F83" s="109">
        <v>1</v>
      </c>
    </row>
    <row r="84" spans="1:6" ht="10.5" customHeight="1">
      <c r="A84" s="104" t="s">
        <v>574</v>
      </c>
      <c r="B84" s="105">
        <f t="shared" si="5"/>
        <v>29</v>
      </c>
      <c r="C84" s="105">
        <v>5</v>
      </c>
      <c r="D84" s="105">
        <v>19</v>
      </c>
      <c r="E84" s="105">
        <v>4</v>
      </c>
      <c r="F84" s="109">
        <v>1</v>
      </c>
    </row>
    <row r="85" spans="1:6" ht="10.5" customHeight="1">
      <c r="A85" s="104" t="s">
        <v>575</v>
      </c>
      <c r="B85" s="105">
        <f t="shared" si="5"/>
        <v>12</v>
      </c>
      <c r="C85" s="105">
        <v>4</v>
      </c>
      <c r="D85" s="108"/>
      <c r="E85" s="105">
        <v>6</v>
      </c>
      <c r="F85" s="109">
        <v>2</v>
      </c>
    </row>
    <row r="86" spans="1:6" ht="10.5" customHeight="1">
      <c r="A86" s="104" t="s">
        <v>576</v>
      </c>
      <c r="B86" s="105">
        <f t="shared" si="5"/>
        <v>4</v>
      </c>
      <c r="C86" s="105">
        <v>2</v>
      </c>
      <c r="D86" s="108"/>
      <c r="E86" s="105">
        <v>1</v>
      </c>
      <c r="F86" s="109">
        <v>1</v>
      </c>
    </row>
    <row r="87" spans="1:6" ht="10.5" customHeight="1">
      <c r="A87" s="104" t="s">
        <v>577</v>
      </c>
      <c r="B87" s="105">
        <f t="shared" si="5"/>
        <v>63</v>
      </c>
      <c r="C87" s="108"/>
      <c r="D87" s="105">
        <v>7</v>
      </c>
      <c r="E87" s="105">
        <v>34</v>
      </c>
      <c r="F87" s="109">
        <v>22</v>
      </c>
    </row>
    <row r="88" spans="1:6" ht="10.5" customHeight="1">
      <c r="A88" s="104" t="s">
        <v>578</v>
      </c>
      <c r="B88" s="105">
        <f t="shared" si="5"/>
        <v>2</v>
      </c>
      <c r="C88" s="108"/>
      <c r="D88" s="105">
        <v>2</v>
      </c>
      <c r="E88" s="108"/>
      <c r="F88" s="109"/>
    </row>
    <row r="89" spans="1:6" ht="10.5" customHeight="1">
      <c r="A89" s="291" t="s">
        <v>528</v>
      </c>
      <c r="B89" s="292"/>
      <c r="F89" s="293" t="s">
        <v>830</v>
      </c>
    </row>
    <row r="90" spans="1:7" ht="10.5" customHeight="1">
      <c r="A90" s="291" t="s">
        <v>579</v>
      </c>
      <c r="B90" s="292"/>
      <c r="G90" s="112"/>
    </row>
    <row r="91" spans="1:2" ht="10.5" customHeight="1">
      <c r="A91" s="291" t="s">
        <v>580</v>
      </c>
      <c r="B91" s="292"/>
    </row>
    <row r="92" spans="1:2" ht="10.5" customHeight="1">
      <c r="A92" s="291" t="s">
        <v>581</v>
      </c>
      <c r="B92" s="292"/>
    </row>
    <row r="93" spans="1:2" ht="10.5" customHeight="1">
      <c r="A93" s="291" t="s">
        <v>582</v>
      </c>
      <c r="B93" s="292"/>
    </row>
    <row r="95" ht="12.75">
      <c r="F95" s="112"/>
    </row>
  </sheetData>
  <sheetProtection password="CA55" sheet="1" objects="1" scenarios="1"/>
  <mergeCells count="5">
    <mergeCell ref="A7:A8"/>
    <mergeCell ref="A1:F1"/>
    <mergeCell ref="A2:F2"/>
    <mergeCell ref="A3:F3"/>
    <mergeCell ref="A4:F4"/>
  </mergeCells>
  <printOptions horizontalCentered="1"/>
  <pageMargins left="0.75" right="0.75" top="1" bottom="1" header="0" footer="0"/>
  <pageSetup horizontalDpi="600" verticalDpi="600" orientation="portrait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workbookViewId="0" topLeftCell="E1">
      <selection activeCell="L32" sqref="L32"/>
    </sheetView>
  </sheetViews>
  <sheetFormatPr defaultColWidth="6.625" defaultRowHeight="12.75"/>
  <cols>
    <col min="1" max="1" width="35.375" style="2" customWidth="1"/>
    <col min="2" max="2" width="6.125" style="2" customWidth="1"/>
    <col min="3" max="3" width="8.50390625" style="2" customWidth="1"/>
    <col min="4" max="4" width="8.125" style="2" customWidth="1"/>
    <col min="5" max="5" width="6.125" style="2" customWidth="1"/>
    <col min="6" max="6" width="8.50390625" style="2" customWidth="1"/>
    <col min="7" max="7" width="8.125" style="2" customWidth="1"/>
    <col min="8" max="8" width="6.125" style="2" customWidth="1"/>
    <col min="9" max="9" width="8.50390625" style="2" customWidth="1"/>
    <col min="10" max="10" width="8.125" style="2" customWidth="1"/>
    <col min="11" max="11" width="6.125" style="2" customWidth="1"/>
    <col min="12" max="12" width="8.50390625" style="2" customWidth="1"/>
    <col min="13" max="13" width="8.125" style="2" customWidth="1"/>
    <col min="14" max="14" width="6.125" style="2" customWidth="1"/>
    <col min="15" max="15" width="8.50390625" style="2" customWidth="1"/>
    <col min="16" max="16" width="8.125" style="2" customWidth="1"/>
    <col min="17" max="17" width="6.625" style="2" customWidth="1"/>
    <col min="18" max="18" width="3.625" style="2" customWidth="1"/>
    <col min="19" max="19" width="1.625" style="2" customWidth="1"/>
    <col min="20" max="16384" width="6.625" style="2" customWidth="1"/>
  </cols>
  <sheetData>
    <row r="1" spans="1:16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s="4" customFormat="1" ht="12.75">
      <c r="A2" s="378" t="s">
        <v>583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16" s="4" customFormat="1" ht="12.75">
      <c r="A3" s="378" t="s">
        <v>584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5" s="4" customFormat="1" ht="12.75">
      <c r="A4" s="3"/>
      <c r="E4" s="14"/>
    </row>
    <row r="5" s="4" customFormat="1" ht="12.75">
      <c r="A5" s="4" t="s">
        <v>585</v>
      </c>
    </row>
    <row r="6" spans="1:16" s="4" customFormat="1" ht="12.75">
      <c r="A6" s="138" t="s">
        <v>64</v>
      </c>
      <c r="B6" s="370" t="s">
        <v>586</v>
      </c>
      <c r="C6" s="372"/>
      <c r="D6" s="372"/>
      <c r="E6" s="370" t="s">
        <v>587</v>
      </c>
      <c r="F6" s="372"/>
      <c r="G6" s="372"/>
      <c r="H6" s="370" t="s">
        <v>588</v>
      </c>
      <c r="I6" s="372"/>
      <c r="J6" s="372"/>
      <c r="K6" s="370" t="s">
        <v>589</v>
      </c>
      <c r="L6" s="372"/>
      <c r="M6" s="371"/>
      <c r="N6" s="370" t="s">
        <v>590</v>
      </c>
      <c r="O6" s="372"/>
      <c r="P6" s="371"/>
    </row>
    <row r="7" spans="1:16" s="4" customFormat="1" ht="12.75">
      <c r="A7" s="137" t="s">
        <v>861</v>
      </c>
      <c r="B7" s="298"/>
      <c r="C7" s="300"/>
      <c r="D7" s="297"/>
      <c r="E7" s="150"/>
      <c r="F7" s="255"/>
      <c r="G7" s="302"/>
      <c r="H7" s="296"/>
      <c r="I7" s="295"/>
      <c r="J7" s="297"/>
      <c r="K7" s="296"/>
      <c r="L7" s="295"/>
      <c r="M7" s="297"/>
      <c r="N7" s="150"/>
      <c r="O7" s="255"/>
      <c r="P7" s="255"/>
    </row>
    <row r="8" spans="1:16" s="4" customFormat="1" ht="12.75">
      <c r="A8" s="139"/>
      <c r="B8" s="299" t="s">
        <v>364</v>
      </c>
      <c r="C8" s="301" t="s">
        <v>362</v>
      </c>
      <c r="D8" s="294" t="s">
        <v>363</v>
      </c>
      <c r="E8" s="244" t="s">
        <v>364</v>
      </c>
      <c r="F8" s="244" t="s">
        <v>362</v>
      </c>
      <c r="G8" s="294" t="s">
        <v>363</v>
      </c>
      <c r="H8" s="244" t="s">
        <v>364</v>
      </c>
      <c r="I8" s="244" t="s">
        <v>362</v>
      </c>
      <c r="J8" s="294" t="s">
        <v>363</v>
      </c>
      <c r="K8" s="244" t="s">
        <v>364</v>
      </c>
      <c r="L8" s="244" t="s">
        <v>362</v>
      </c>
      <c r="M8" s="294" t="s">
        <v>363</v>
      </c>
      <c r="N8" s="244" t="s">
        <v>364</v>
      </c>
      <c r="O8" s="244" t="s">
        <v>362</v>
      </c>
      <c r="P8" s="244" t="s">
        <v>363</v>
      </c>
    </row>
    <row r="9" spans="1:16" ht="12.75">
      <c r="A9" s="254" t="s">
        <v>7</v>
      </c>
      <c r="B9" s="125">
        <f aca="true" t="shared" si="0" ref="B9:B16">SUM(E9+H9+K9+N9)</f>
        <v>1769</v>
      </c>
      <c r="C9" s="125">
        <f aca="true" t="shared" si="1" ref="C9:P9">SUM(C10+C20+C41)</f>
        <v>1202</v>
      </c>
      <c r="D9" s="125">
        <f t="shared" si="1"/>
        <v>567</v>
      </c>
      <c r="E9" s="125">
        <f t="shared" si="1"/>
        <v>60</v>
      </c>
      <c r="F9" s="125">
        <f t="shared" si="1"/>
        <v>50</v>
      </c>
      <c r="G9" s="125">
        <f t="shared" si="1"/>
        <v>10</v>
      </c>
      <c r="H9" s="125">
        <f t="shared" si="1"/>
        <v>1204</v>
      </c>
      <c r="I9" s="125">
        <f t="shared" si="1"/>
        <v>919</v>
      </c>
      <c r="J9" s="125">
        <f t="shared" si="1"/>
        <v>285</v>
      </c>
      <c r="K9" s="125">
        <f t="shared" si="1"/>
        <v>229</v>
      </c>
      <c r="L9" s="125">
        <f t="shared" si="1"/>
        <v>50</v>
      </c>
      <c r="M9" s="125">
        <f t="shared" si="1"/>
        <v>179</v>
      </c>
      <c r="N9" s="125">
        <f t="shared" si="1"/>
        <v>276</v>
      </c>
      <c r="O9" s="125">
        <f t="shared" si="1"/>
        <v>183</v>
      </c>
      <c r="P9" s="125">
        <f t="shared" si="1"/>
        <v>93</v>
      </c>
    </row>
    <row r="10" spans="1:16" ht="12.75">
      <c r="A10" s="7" t="s">
        <v>9</v>
      </c>
      <c r="B10" s="8">
        <f t="shared" si="0"/>
        <v>41</v>
      </c>
      <c r="C10" s="8">
        <f>SUM(C11+C13+C16)</f>
        <v>37</v>
      </c>
      <c r="D10" s="8">
        <f>SUM(D11+D13+D16)</f>
        <v>4</v>
      </c>
      <c r="E10" s="5"/>
      <c r="F10" s="5"/>
      <c r="G10" s="5"/>
      <c r="H10" s="8">
        <f>SUM(H11+H13+H16)</f>
        <v>41</v>
      </c>
      <c r="I10" s="8">
        <f>SUM(I11+I13+I16)</f>
        <v>37</v>
      </c>
      <c r="J10" s="8">
        <f>SUM(J11+J13+J16)</f>
        <v>4</v>
      </c>
      <c r="K10" s="5"/>
      <c r="L10" s="5"/>
      <c r="M10" s="5"/>
      <c r="N10" s="5"/>
      <c r="O10" s="5"/>
      <c r="P10" s="5"/>
    </row>
    <row r="11" spans="1:16" ht="12.75">
      <c r="A11" s="11" t="s">
        <v>10</v>
      </c>
      <c r="B11" s="12">
        <f t="shared" si="0"/>
        <v>3</v>
      </c>
      <c r="C11" s="12">
        <f aca="true" t="shared" si="2" ref="C11:C16">SUM(F11+I11+L11+O11)</f>
        <v>3</v>
      </c>
      <c r="D11" s="10"/>
      <c r="E11" s="10"/>
      <c r="F11" s="10"/>
      <c r="G11" s="10"/>
      <c r="H11" s="12">
        <f aca="true" t="shared" si="3" ref="H11:H16">SUM(I11:J11)</f>
        <v>3</v>
      </c>
      <c r="I11" s="12">
        <f>SUM(I12)</f>
        <v>3</v>
      </c>
      <c r="J11" s="10"/>
      <c r="K11" s="10"/>
      <c r="L11" s="10"/>
      <c r="M11" s="10"/>
      <c r="N11" s="10"/>
      <c r="O11" s="10"/>
      <c r="P11" s="10"/>
    </row>
    <row r="12" spans="1:16" ht="12.75">
      <c r="A12" s="11" t="s">
        <v>167</v>
      </c>
      <c r="B12" s="12">
        <f t="shared" si="0"/>
        <v>3</v>
      </c>
      <c r="C12" s="12">
        <f t="shared" si="2"/>
        <v>3</v>
      </c>
      <c r="D12" s="10"/>
      <c r="E12" s="10"/>
      <c r="F12" s="10"/>
      <c r="G12" s="10"/>
      <c r="H12" s="12">
        <f t="shared" si="3"/>
        <v>3</v>
      </c>
      <c r="I12" s="12">
        <v>3</v>
      </c>
      <c r="J12" s="10"/>
      <c r="K12" s="10"/>
      <c r="L12" s="10"/>
      <c r="M12" s="10"/>
      <c r="N12" s="10"/>
      <c r="O12" s="10"/>
      <c r="P12" s="10"/>
    </row>
    <row r="13" spans="1:16" ht="12.75">
      <c r="A13" s="7" t="s">
        <v>12</v>
      </c>
      <c r="B13" s="8">
        <f t="shared" si="0"/>
        <v>24</v>
      </c>
      <c r="C13" s="8">
        <f t="shared" si="2"/>
        <v>23</v>
      </c>
      <c r="D13" s="8">
        <f>SUM(G13+J13+M13+P13)</f>
        <v>1</v>
      </c>
      <c r="E13" s="5"/>
      <c r="F13" s="5"/>
      <c r="G13" s="5"/>
      <c r="H13" s="8">
        <f t="shared" si="3"/>
        <v>24</v>
      </c>
      <c r="I13" s="8">
        <f>SUM(I14:I15)</f>
        <v>23</v>
      </c>
      <c r="J13" s="8">
        <f>SUM(J14:J15)</f>
        <v>1</v>
      </c>
      <c r="K13" s="5"/>
      <c r="L13" s="5"/>
      <c r="M13" s="5"/>
      <c r="N13" s="5"/>
      <c r="O13" s="5"/>
      <c r="P13" s="5"/>
    </row>
    <row r="14" spans="1:16" ht="12.75">
      <c r="A14" s="11" t="s">
        <v>167</v>
      </c>
      <c r="B14" s="12">
        <f t="shared" si="0"/>
        <v>3</v>
      </c>
      <c r="C14" s="12">
        <f t="shared" si="2"/>
        <v>3</v>
      </c>
      <c r="D14" s="10"/>
      <c r="E14" s="10"/>
      <c r="F14" s="10"/>
      <c r="G14" s="10"/>
      <c r="H14" s="12">
        <f t="shared" si="3"/>
        <v>3</v>
      </c>
      <c r="I14" s="12">
        <v>3</v>
      </c>
      <c r="J14" s="10"/>
      <c r="K14" s="10"/>
      <c r="L14" s="10"/>
      <c r="M14" s="10"/>
      <c r="N14" s="10"/>
      <c r="O14" s="10"/>
      <c r="P14" s="10"/>
    </row>
    <row r="15" spans="1:16" ht="12.75">
      <c r="A15" s="11" t="s">
        <v>168</v>
      </c>
      <c r="B15" s="12">
        <f t="shared" si="0"/>
        <v>21</v>
      </c>
      <c r="C15" s="12">
        <f t="shared" si="2"/>
        <v>20</v>
      </c>
      <c r="D15" s="12">
        <f>SUM(G15+J15+M15+P15)</f>
        <v>1</v>
      </c>
      <c r="E15" s="10"/>
      <c r="F15" s="10"/>
      <c r="G15" s="10"/>
      <c r="H15" s="12">
        <f t="shared" si="3"/>
        <v>21</v>
      </c>
      <c r="I15" s="12">
        <v>20</v>
      </c>
      <c r="J15" s="12">
        <v>1</v>
      </c>
      <c r="K15" s="10"/>
      <c r="L15" s="10"/>
      <c r="M15" s="10"/>
      <c r="N15" s="10"/>
      <c r="O15" s="10"/>
      <c r="P15" s="10"/>
    </row>
    <row r="16" spans="1:16" ht="12.75">
      <c r="A16" s="11" t="s">
        <v>14</v>
      </c>
      <c r="B16" s="12">
        <f t="shared" si="0"/>
        <v>14</v>
      </c>
      <c r="C16" s="12">
        <f t="shared" si="2"/>
        <v>11</v>
      </c>
      <c r="D16" s="12">
        <f>SUM(D18:D19)</f>
        <v>3</v>
      </c>
      <c r="E16" s="10"/>
      <c r="F16" s="10"/>
      <c r="G16" s="10"/>
      <c r="H16" s="12">
        <f t="shared" si="3"/>
        <v>14</v>
      </c>
      <c r="I16" s="12">
        <f>SUM(I17:I19)</f>
        <v>11</v>
      </c>
      <c r="J16" s="12">
        <f>SUM(J17:J19)</f>
        <v>3</v>
      </c>
      <c r="K16" s="10"/>
      <c r="L16" s="10"/>
      <c r="M16" s="10"/>
      <c r="N16" s="10"/>
      <c r="O16" s="10"/>
      <c r="P16" s="10"/>
    </row>
    <row r="17" spans="1:16" ht="12.75">
      <c r="A17" s="11" t="s">
        <v>169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11" t="s">
        <v>170</v>
      </c>
      <c r="B18" s="12">
        <f>SUM(E18+H18+K18+N18)</f>
        <v>3</v>
      </c>
      <c r="C18" s="12">
        <f>SUM(F18+I18+L18+O18)</f>
        <v>3</v>
      </c>
      <c r="D18" s="10"/>
      <c r="E18" s="10"/>
      <c r="F18" s="10"/>
      <c r="G18" s="10"/>
      <c r="H18" s="12">
        <f>SUM(I18:J18)</f>
        <v>3</v>
      </c>
      <c r="I18" s="12">
        <v>3</v>
      </c>
      <c r="J18" s="10"/>
      <c r="K18" s="10"/>
      <c r="L18" s="10"/>
      <c r="M18" s="10"/>
      <c r="N18" s="10"/>
      <c r="O18" s="10"/>
      <c r="P18" s="10"/>
    </row>
    <row r="19" spans="1:16" ht="12.75">
      <c r="A19" s="11" t="s">
        <v>591</v>
      </c>
      <c r="B19" s="12">
        <f>SUM(E19+H19+K19+N19)</f>
        <v>11</v>
      </c>
      <c r="C19" s="12">
        <f>SUM(F19+I19+L19+O19)</f>
        <v>8</v>
      </c>
      <c r="D19" s="12">
        <f aca="true" t="shared" si="4" ref="D19:D24">SUM(G19+J19+M19+P19)</f>
        <v>3</v>
      </c>
      <c r="E19" s="10"/>
      <c r="F19" s="10"/>
      <c r="G19" s="10"/>
      <c r="H19" s="12">
        <f>SUM(I19:J19)</f>
        <v>11</v>
      </c>
      <c r="I19" s="12">
        <v>8</v>
      </c>
      <c r="J19" s="12">
        <v>3</v>
      </c>
      <c r="K19" s="10"/>
      <c r="L19" s="10"/>
      <c r="M19" s="10"/>
      <c r="N19" s="10"/>
      <c r="O19" s="10"/>
      <c r="P19" s="10"/>
    </row>
    <row r="20" spans="1:16" ht="12.75">
      <c r="A20" s="7" t="s">
        <v>18</v>
      </c>
      <c r="B20" s="8">
        <f>SUM(B21:B40)</f>
        <v>823</v>
      </c>
      <c r="C20" s="8">
        <f>SUM(F20+I20+L20+O20)</f>
        <v>581</v>
      </c>
      <c r="D20" s="8">
        <f t="shared" si="4"/>
        <v>242</v>
      </c>
      <c r="E20" s="8">
        <f>SUM(E21:E40)</f>
        <v>26</v>
      </c>
      <c r="F20" s="8">
        <f>SUM(F21:F40)</f>
        <v>20</v>
      </c>
      <c r="G20" s="8">
        <f>SUM(G21:G40)</f>
        <v>6</v>
      </c>
      <c r="H20" s="8">
        <f>SUM(H21+H22+H23+H24+H29+H30+H35+H36+H37+H38+H39+H40)</f>
        <v>517</v>
      </c>
      <c r="I20" s="8">
        <f>SUM(I21+I22+I23+I24+I29+I30+I35+I36+I37+I38+I39+I40)</f>
        <v>422</v>
      </c>
      <c r="J20" s="8">
        <f>SUM(J21+J22+J23+J24+J29+J30+J35+J36+J37+J38+J39+J40)</f>
        <v>95</v>
      </c>
      <c r="K20" s="8">
        <f aca="true" t="shared" si="5" ref="K20:P20">SUM(K21:K40)</f>
        <v>126</v>
      </c>
      <c r="L20" s="8">
        <f t="shared" si="5"/>
        <v>35</v>
      </c>
      <c r="M20" s="8">
        <f t="shared" si="5"/>
        <v>91</v>
      </c>
      <c r="N20" s="8">
        <f t="shared" si="5"/>
        <v>154</v>
      </c>
      <c r="O20" s="8">
        <f t="shared" si="5"/>
        <v>104</v>
      </c>
      <c r="P20" s="8">
        <f t="shared" si="5"/>
        <v>50</v>
      </c>
    </row>
    <row r="21" spans="1:16" ht="12.75">
      <c r="A21" s="11" t="s">
        <v>209</v>
      </c>
      <c r="B21" s="12">
        <f>SUM(E21+H21+K21+N21)</f>
        <v>104</v>
      </c>
      <c r="C21" s="12">
        <f>SUM(F21+I21+L21+O21)</f>
        <v>91</v>
      </c>
      <c r="D21" s="12">
        <f t="shared" si="4"/>
        <v>13</v>
      </c>
      <c r="E21" s="12">
        <f>SUM(F21:G21)</f>
        <v>6</v>
      </c>
      <c r="F21" s="15">
        <v>6</v>
      </c>
      <c r="G21" s="10"/>
      <c r="H21" s="12">
        <f>SUM(I21:J21)</f>
        <v>50</v>
      </c>
      <c r="I21" s="12">
        <v>49</v>
      </c>
      <c r="J21" s="12">
        <v>1</v>
      </c>
      <c r="K21" s="12">
        <f>SUM(L21:M21)</f>
        <v>17</v>
      </c>
      <c r="L21" s="12">
        <v>9</v>
      </c>
      <c r="M21" s="12">
        <v>8</v>
      </c>
      <c r="N21" s="12">
        <f>SUM(O21:P21)</f>
        <v>31</v>
      </c>
      <c r="O21" s="12">
        <v>27</v>
      </c>
      <c r="P21" s="12">
        <v>4</v>
      </c>
    </row>
    <row r="22" spans="1:16" ht="12.75">
      <c r="A22" s="11" t="s">
        <v>173</v>
      </c>
      <c r="B22" s="12">
        <f>SUM(E22+H22+K22+N22)</f>
        <v>15</v>
      </c>
      <c r="C22" s="12">
        <f>SUM(F22+I22+L22+O22)</f>
        <v>12</v>
      </c>
      <c r="D22" s="12">
        <f t="shared" si="4"/>
        <v>3</v>
      </c>
      <c r="E22" s="12">
        <f>SUM(F22:G22)</f>
        <v>1</v>
      </c>
      <c r="F22" s="12">
        <v>1</v>
      </c>
      <c r="G22" s="10"/>
      <c r="H22" s="12">
        <f>SUM(I22:J22)</f>
        <v>8</v>
      </c>
      <c r="I22" s="12">
        <v>8</v>
      </c>
      <c r="J22" s="10"/>
      <c r="K22" s="12">
        <f>SUM(L22:M22)</f>
        <v>3</v>
      </c>
      <c r="L22" s="12">
        <v>1</v>
      </c>
      <c r="M22" s="12">
        <v>2</v>
      </c>
      <c r="N22" s="12">
        <f>SUM(O22:P22)</f>
        <v>3</v>
      </c>
      <c r="O22" s="12">
        <v>2</v>
      </c>
      <c r="P22" s="12">
        <v>1</v>
      </c>
    </row>
    <row r="23" spans="1:16" ht="12.75">
      <c r="A23" s="11" t="s">
        <v>174</v>
      </c>
      <c r="B23" s="12">
        <f>SUM(E23+H23+K23+N23)</f>
        <v>58</v>
      </c>
      <c r="C23" s="12">
        <f>SUM(F23+I23+L23+O23)</f>
        <v>37</v>
      </c>
      <c r="D23" s="12">
        <f t="shared" si="4"/>
        <v>21</v>
      </c>
      <c r="E23" s="12">
        <f>SUM(F23:G23)</f>
        <v>2</v>
      </c>
      <c r="F23" s="15">
        <v>1</v>
      </c>
      <c r="G23" s="12">
        <v>1</v>
      </c>
      <c r="H23" s="12">
        <f>SUM(I23:J23)</f>
        <v>40</v>
      </c>
      <c r="I23" s="12">
        <v>29</v>
      </c>
      <c r="J23" s="12">
        <v>11</v>
      </c>
      <c r="K23" s="12">
        <f>SUM(L23:M23)</f>
        <v>10</v>
      </c>
      <c r="L23" s="12">
        <v>2</v>
      </c>
      <c r="M23" s="12">
        <v>8</v>
      </c>
      <c r="N23" s="12">
        <f>SUM(O23:P23)</f>
        <v>6</v>
      </c>
      <c r="O23" s="12">
        <v>5</v>
      </c>
      <c r="P23" s="12">
        <v>1</v>
      </c>
    </row>
    <row r="24" spans="1:16" ht="12.75">
      <c r="A24" s="11" t="s">
        <v>181</v>
      </c>
      <c r="B24" s="12">
        <f>SUM(E24+H24+K24+N24)</f>
        <v>80</v>
      </c>
      <c r="C24" s="12">
        <f>SUM(F24+I24+L24+O24)</f>
        <v>57</v>
      </c>
      <c r="D24" s="12">
        <f t="shared" si="4"/>
        <v>23</v>
      </c>
      <c r="E24" s="12">
        <f>SUM(F24:G24)</f>
        <v>3</v>
      </c>
      <c r="F24" s="15">
        <v>3</v>
      </c>
      <c r="G24" s="10"/>
      <c r="H24" s="12">
        <f>SUM(I24:J24)</f>
        <v>62</v>
      </c>
      <c r="I24" s="12">
        <f>SUM(I25:I28)</f>
        <v>49</v>
      </c>
      <c r="J24" s="12">
        <f>SUM(J25:J28)</f>
        <v>13</v>
      </c>
      <c r="K24" s="12">
        <f>SUM(L24:M24)</f>
        <v>9</v>
      </c>
      <c r="L24" s="12">
        <v>2</v>
      </c>
      <c r="M24" s="12">
        <v>7</v>
      </c>
      <c r="N24" s="12">
        <f>SUM(O24:P24)</f>
        <v>6</v>
      </c>
      <c r="O24" s="12">
        <v>3</v>
      </c>
      <c r="P24" s="12">
        <v>3</v>
      </c>
    </row>
    <row r="25" spans="1:16" ht="12.75">
      <c r="A25" s="11" t="s">
        <v>210</v>
      </c>
      <c r="B25" s="10"/>
      <c r="C25" s="10"/>
      <c r="D25" s="10"/>
      <c r="E25" s="10"/>
      <c r="F25" s="10"/>
      <c r="G25" s="10"/>
      <c r="H25" s="10"/>
      <c r="I25" s="12">
        <v>13</v>
      </c>
      <c r="J25" s="12">
        <v>4</v>
      </c>
      <c r="K25" s="10"/>
      <c r="L25" s="10"/>
      <c r="M25" s="10"/>
      <c r="N25" s="10"/>
      <c r="O25" s="10"/>
      <c r="P25" s="10"/>
    </row>
    <row r="26" spans="1:16" ht="12.75">
      <c r="A26" s="11" t="s">
        <v>211</v>
      </c>
      <c r="B26" s="10"/>
      <c r="C26" s="10"/>
      <c r="D26" s="10"/>
      <c r="E26" s="10"/>
      <c r="F26" s="10"/>
      <c r="G26" s="10"/>
      <c r="H26" s="10"/>
      <c r="I26" s="12">
        <v>8</v>
      </c>
      <c r="J26" s="12">
        <v>1</v>
      </c>
      <c r="K26" s="10"/>
      <c r="L26" s="10"/>
      <c r="M26" s="10"/>
      <c r="N26" s="10"/>
      <c r="O26" s="10"/>
      <c r="P26" s="10"/>
    </row>
    <row r="27" spans="1:16" ht="12.75">
      <c r="A27" s="11" t="s">
        <v>592</v>
      </c>
      <c r="B27" s="10"/>
      <c r="C27" s="10"/>
      <c r="D27" s="10"/>
      <c r="E27" s="10"/>
      <c r="F27" s="10"/>
      <c r="G27" s="10"/>
      <c r="H27" s="10"/>
      <c r="I27" s="12">
        <v>8</v>
      </c>
      <c r="J27" s="12">
        <v>4</v>
      </c>
      <c r="K27" s="10"/>
      <c r="L27" s="10"/>
      <c r="M27" s="10"/>
      <c r="N27" s="10"/>
      <c r="O27" s="10"/>
      <c r="P27" s="10"/>
    </row>
    <row r="28" spans="1:16" ht="12.75">
      <c r="A28" s="11" t="s">
        <v>213</v>
      </c>
      <c r="B28" s="10"/>
      <c r="C28" s="10"/>
      <c r="D28" s="10"/>
      <c r="E28" s="10"/>
      <c r="F28" s="10"/>
      <c r="G28" s="10"/>
      <c r="H28" s="10"/>
      <c r="I28" s="12">
        <v>20</v>
      </c>
      <c r="J28" s="12">
        <v>4</v>
      </c>
      <c r="K28" s="10"/>
      <c r="L28" s="10"/>
      <c r="M28" s="10"/>
      <c r="N28" s="10"/>
      <c r="O28" s="10"/>
      <c r="P28" s="10"/>
    </row>
    <row r="29" spans="1:16" ht="12.75">
      <c r="A29" s="11" t="s">
        <v>185</v>
      </c>
      <c r="B29" s="12">
        <f aca="true" t="shared" si="6" ref="B29:D30">SUM(E29+H29+K29+N29)</f>
        <v>49</v>
      </c>
      <c r="C29" s="12">
        <f t="shared" si="6"/>
        <v>37</v>
      </c>
      <c r="D29" s="12">
        <f t="shared" si="6"/>
        <v>12</v>
      </c>
      <c r="E29" s="12">
        <f>SUM(F29:G29)</f>
        <v>2</v>
      </c>
      <c r="F29" s="15"/>
      <c r="G29" s="12">
        <v>2</v>
      </c>
      <c r="H29" s="12">
        <f>SUM(I29:J29)</f>
        <v>38</v>
      </c>
      <c r="I29" s="12">
        <v>34</v>
      </c>
      <c r="J29" s="12">
        <v>4</v>
      </c>
      <c r="K29" s="12">
        <f>SUM(L29:M29)</f>
        <v>6</v>
      </c>
      <c r="L29" s="12">
        <v>2</v>
      </c>
      <c r="M29" s="12">
        <v>4</v>
      </c>
      <c r="N29" s="12">
        <f>SUM(O29:P29)</f>
        <v>3</v>
      </c>
      <c r="O29" s="12">
        <v>1</v>
      </c>
      <c r="P29" s="12">
        <v>2</v>
      </c>
    </row>
    <row r="30" spans="1:16" ht="12.75">
      <c r="A30" s="11" t="s">
        <v>186</v>
      </c>
      <c r="B30" s="12">
        <f t="shared" si="6"/>
        <v>50</v>
      </c>
      <c r="C30" s="12">
        <f t="shared" si="6"/>
        <v>31</v>
      </c>
      <c r="D30" s="12">
        <f t="shared" si="6"/>
        <v>19</v>
      </c>
      <c r="E30" s="12">
        <f>SUM(F30:G30)</f>
        <v>4</v>
      </c>
      <c r="F30" s="15">
        <v>3</v>
      </c>
      <c r="G30" s="12">
        <v>1</v>
      </c>
      <c r="H30" s="12">
        <f>SUM(I30:J30)</f>
        <v>33</v>
      </c>
      <c r="I30" s="12">
        <v>25</v>
      </c>
      <c r="J30" s="12">
        <v>8</v>
      </c>
      <c r="K30" s="12">
        <f>SUM(L30:M30)</f>
        <v>9</v>
      </c>
      <c r="L30" s="10"/>
      <c r="M30" s="12">
        <v>9</v>
      </c>
      <c r="N30" s="12">
        <f>SUM(O30:P30)</f>
        <v>4</v>
      </c>
      <c r="O30" s="12">
        <v>3</v>
      </c>
      <c r="P30" s="12">
        <v>1</v>
      </c>
    </row>
    <row r="31" spans="1:16" ht="12.75">
      <c r="A31" s="11" t="s">
        <v>210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1" t="s">
        <v>401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2.75">
      <c r="A33" s="11" t="s">
        <v>502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>
      <c r="A34" s="11" t="s">
        <v>135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11" t="s">
        <v>189</v>
      </c>
      <c r="B35" s="12">
        <f>SUM(E35+H35+K35+N35)</f>
        <v>55</v>
      </c>
      <c r="C35" s="12">
        <f>SUM(F35+I35+L35+O35)</f>
        <v>36</v>
      </c>
      <c r="D35" s="12">
        <f>SUM(G35+J35+M35+P35)</f>
        <v>19</v>
      </c>
      <c r="E35" s="12">
        <f>SUM(F35:G35)</f>
        <v>1</v>
      </c>
      <c r="F35" s="15">
        <v>1</v>
      </c>
      <c r="G35" s="10"/>
      <c r="H35" s="12">
        <f aca="true" t="shared" si="7" ref="H35:H40">SUM(I35:J35)</f>
        <v>22</v>
      </c>
      <c r="I35" s="12">
        <v>21</v>
      </c>
      <c r="J35" s="12">
        <v>1</v>
      </c>
      <c r="K35" s="12">
        <f aca="true" t="shared" si="8" ref="K35:K40">SUM(L35:M35)</f>
        <v>4</v>
      </c>
      <c r="L35" s="12">
        <v>2</v>
      </c>
      <c r="M35" s="12">
        <v>2</v>
      </c>
      <c r="N35" s="12">
        <f aca="true" t="shared" si="9" ref="N35:N40">SUM(O35:P35)</f>
        <v>28</v>
      </c>
      <c r="O35" s="12">
        <v>12</v>
      </c>
      <c r="P35" s="12">
        <v>16</v>
      </c>
    </row>
    <row r="36" spans="1:16" ht="12.75">
      <c r="A36" s="11" t="s">
        <v>191</v>
      </c>
      <c r="B36" s="12">
        <f>SUM(E36+H36+K36+N36)</f>
        <v>11</v>
      </c>
      <c r="C36" s="12" t="e">
        <f>SUM(F36+#REF!+L36+O36)</f>
        <v>#REF!</v>
      </c>
      <c r="D36" s="12">
        <f>SUM(G36+I36+M36+P36)</f>
        <v>10</v>
      </c>
      <c r="E36" s="10"/>
      <c r="F36" s="10"/>
      <c r="G36" s="10"/>
      <c r="H36" s="12">
        <f t="shared" si="7"/>
        <v>9</v>
      </c>
      <c r="I36" s="12">
        <v>8</v>
      </c>
      <c r="J36" s="12">
        <v>1</v>
      </c>
      <c r="K36" s="12">
        <f t="shared" si="8"/>
        <v>1</v>
      </c>
      <c r="L36" s="10"/>
      <c r="M36" s="12">
        <v>1</v>
      </c>
      <c r="N36" s="12">
        <f t="shared" si="9"/>
        <v>1</v>
      </c>
      <c r="O36" s="10"/>
      <c r="P36" s="12">
        <v>1</v>
      </c>
    </row>
    <row r="37" spans="1:16" ht="12.75">
      <c r="A37" s="11" t="s">
        <v>192</v>
      </c>
      <c r="B37" s="12">
        <f>SUM(E37+H37+K37+N37)</f>
        <v>178</v>
      </c>
      <c r="C37" s="12">
        <f>SUM(F37+I37+L37+O37)</f>
        <v>130</v>
      </c>
      <c r="D37" s="12">
        <f>SUM(G37+J37+M37+P37)</f>
        <v>48</v>
      </c>
      <c r="E37" s="12">
        <f>SUM(F37:G37)</f>
        <v>2</v>
      </c>
      <c r="F37" s="15">
        <v>1</v>
      </c>
      <c r="G37" s="12">
        <v>1</v>
      </c>
      <c r="H37" s="12">
        <f t="shared" si="7"/>
        <v>137</v>
      </c>
      <c r="I37" s="12">
        <v>116</v>
      </c>
      <c r="J37" s="12">
        <v>21</v>
      </c>
      <c r="K37" s="12">
        <f t="shared" si="8"/>
        <v>24</v>
      </c>
      <c r="L37" s="12">
        <v>5</v>
      </c>
      <c r="M37" s="12">
        <v>19</v>
      </c>
      <c r="N37" s="12">
        <f t="shared" si="9"/>
        <v>15</v>
      </c>
      <c r="O37" s="12">
        <v>8</v>
      </c>
      <c r="P37" s="12">
        <v>7</v>
      </c>
    </row>
    <row r="38" spans="1:16" ht="12.75">
      <c r="A38" s="11" t="s">
        <v>193</v>
      </c>
      <c r="B38" s="12">
        <f>SUM(E38+H38+K38+N38)</f>
        <v>86</v>
      </c>
      <c r="C38" s="12" t="e">
        <f>SUM(F38+#REF!+L38+O38)</f>
        <v>#REF!</v>
      </c>
      <c r="D38" s="12">
        <f>SUM(G38+I38+M38+P38)</f>
        <v>35</v>
      </c>
      <c r="E38" s="12">
        <f>SUM(F38:G38)</f>
        <v>1</v>
      </c>
      <c r="F38" s="15">
        <v>1</v>
      </c>
      <c r="G38" s="10"/>
      <c r="H38" s="12">
        <f t="shared" si="7"/>
        <v>33</v>
      </c>
      <c r="I38" s="12">
        <v>26</v>
      </c>
      <c r="J38" s="12">
        <v>7</v>
      </c>
      <c r="K38" s="12">
        <f t="shared" si="8"/>
        <v>14</v>
      </c>
      <c r="L38" s="12">
        <v>7</v>
      </c>
      <c r="M38" s="12">
        <v>7</v>
      </c>
      <c r="N38" s="12">
        <f t="shared" si="9"/>
        <v>38</v>
      </c>
      <c r="O38" s="12">
        <v>36</v>
      </c>
      <c r="P38" s="12">
        <v>2</v>
      </c>
    </row>
    <row r="39" spans="1:16" ht="12.75">
      <c r="A39" s="11" t="s">
        <v>194</v>
      </c>
      <c r="B39" s="12">
        <f>SUM(E39+H39+K39+N39)</f>
        <v>62</v>
      </c>
      <c r="C39" s="12">
        <f>SUM(F39+I39+L39+O39)</f>
        <v>34</v>
      </c>
      <c r="D39" s="12">
        <f>SUM(G39+J39+M39+P39)</f>
        <v>28</v>
      </c>
      <c r="E39" s="12">
        <f>SUM(F39:G39)</f>
        <v>3</v>
      </c>
      <c r="F39" s="12">
        <v>2</v>
      </c>
      <c r="G39" s="12">
        <v>1</v>
      </c>
      <c r="H39" s="12">
        <f t="shared" si="7"/>
        <v>36</v>
      </c>
      <c r="I39" s="12">
        <v>27</v>
      </c>
      <c r="J39" s="12">
        <v>9</v>
      </c>
      <c r="K39" s="12">
        <f t="shared" si="8"/>
        <v>13</v>
      </c>
      <c r="L39" s="12">
        <v>2</v>
      </c>
      <c r="M39" s="12">
        <v>11</v>
      </c>
      <c r="N39" s="12">
        <f t="shared" si="9"/>
        <v>10</v>
      </c>
      <c r="O39" s="12">
        <v>3</v>
      </c>
      <c r="P39" s="12">
        <v>7</v>
      </c>
    </row>
    <row r="40" spans="1:16" ht="12.75">
      <c r="A40" s="11" t="s">
        <v>195</v>
      </c>
      <c r="B40" s="12">
        <f>SUM(E40+H40+K40+N40)</f>
        <v>75</v>
      </c>
      <c r="C40" s="12">
        <f>SUM(F40+I40+L40+O40)</f>
        <v>38</v>
      </c>
      <c r="D40" s="12">
        <f>SUM(G40+J40+M40+P40)</f>
        <v>37</v>
      </c>
      <c r="E40" s="12">
        <f>SUM(F40:G40)</f>
        <v>1</v>
      </c>
      <c r="F40" s="12">
        <v>1</v>
      </c>
      <c r="G40" s="10"/>
      <c r="H40" s="12">
        <f t="shared" si="7"/>
        <v>49</v>
      </c>
      <c r="I40" s="12">
        <v>30</v>
      </c>
      <c r="J40" s="12">
        <v>19</v>
      </c>
      <c r="K40" s="12">
        <f t="shared" si="8"/>
        <v>16</v>
      </c>
      <c r="L40" s="12">
        <v>3</v>
      </c>
      <c r="M40" s="12">
        <v>13</v>
      </c>
      <c r="N40" s="12">
        <f t="shared" si="9"/>
        <v>9</v>
      </c>
      <c r="O40" s="12">
        <v>4</v>
      </c>
      <c r="P40" s="12">
        <v>5</v>
      </c>
    </row>
    <row r="41" spans="1:16" s="4" customFormat="1" ht="12.75">
      <c r="A41" s="7" t="s">
        <v>44</v>
      </c>
      <c r="B41" s="8">
        <f aca="true" t="shared" si="10" ref="B41:P41">SUM(B42:B58)</f>
        <v>905</v>
      </c>
      <c r="C41" s="8">
        <f t="shared" si="10"/>
        <v>584</v>
      </c>
      <c r="D41" s="8">
        <f t="shared" si="10"/>
        <v>321</v>
      </c>
      <c r="E41" s="8">
        <f t="shared" si="10"/>
        <v>34</v>
      </c>
      <c r="F41" s="8">
        <f t="shared" si="10"/>
        <v>30</v>
      </c>
      <c r="G41" s="8">
        <f t="shared" si="10"/>
        <v>4</v>
      </c>
      <c r="H41" s="8">
        <f t="shared" si="10"/>
        <v>646</v>
      </c>
      <c r="I41" s="8">
        <f t="shared" si="10"/>
        <v>460</v>
      </c>
      <c r="J41" s="8">
        <f t="shared" si="10"/>
        <v>186</v>
      </c>
      <c r="K41" s="8">
        <f t="shared" si="10"/>
        <v>103</v>
      </c>
      <c r="L41" s="8">
        <f t="shared" si="10"/>
        <v>15</v>
      </c>
      <c r="M41" s="8">
        <f t="shared" si="10"/>
        <v>88</v>
      </c>
      <c r="N41" s="8">
        <f t="shared" si="10"/>
        <v>122</v>
      </c>
      <c r="O41" s="8">
        <f t="shared" si="10"/>
        <v>79</v>
      </c>
      <c r="P41" s="8">
        <f t="shared" si="10"/>
        <v>43</v>
      </c>
    </row>
    <row r="42" spans="1:16" ht="12.75">
      <c r="A42" s="11" t="s">
        <v>120</v>
      </c>
      <c r="B42" s="12">
        <f aca="true" t="shared" si="11" ref="B42:B58">SUM(E42+H42+K42+N42)</f>
        <v>231</v>
      </c>
      <c r="C42" s="12">
        <f aca="true" t="shared" si="12" ref="C42:C58">SUM(F42+I42+L42+O42)</f>
        <v>144</v>
      </c>
      <c r="D42" s="12">
        <f aca="true" t="shared" si="13" ref="D42:D58">SUM(G42+J42+M42+P42)</f>
        <v>87</v>
      </c>
      <c r="E42" s="12">
        <f aca="true" t="shared" si="14" ref="E42:E57">SUM(F42:G42)</f>
        <v>8</v>
      </c>
      <c r="F42" s="12">
        <v>6</v>
      </c>
      <c r="G42" s="12">
        <v>2</v>
      </c>
      <c r="H42" s="12">
        <f aca="true" t="shared" si="15" ref="H42:H58">SUM(I42:J42)</f>
        <v>171</v>
      </c>
      <c r="I42" s="12">
        <v>122</v>
      </c>
      <c r="J42" s="12">
        <v>49</v>
      </c>
      <c r="K42" s="12">
        <f aca="true" t="shared" si="16" ref="K42:K57">SUM(L42:M42)</f>
        <v>30</v>
      </c>
      <c r="L42" s="12">
        <v>3</v>
      </c>
      <c r="M42" s="12">
        <v>27</v>
      </c>
      <c r="N42" s="12">
        <f aca="true" t="shared" si="17" ref="N42:N57">SUM(O42:P42)</f>
        <v>22</v>
      </c>
      <c r="O42" s="12">
        <v>13</v>
      </c>
      <c r="P42" s="12">
        <v>9</v>
      </c>
    </row>
    <row r="43" spans="1:16" ht="12.75">
      <c r="A43" s="11" t="s">
        <v>121</v>
      </c>
      <c r="B43" s="12">
        <f t="shared" si="11"/>
        <v>46</v>
      </c>
      <c r="C43" s="12">
        <f t="shared" si="12"/>
        <v>34</v>
      </c>
      <c r="D43" s="12">
        <f t="shared" si="13"/>
        <v>12</v>
      </c>
      <c r="E43" s="12">
        <f t="shared" si="14"/>
        <v>5</v>
      </c>
      <c r="F43" s="12">
        <v>4</v>
      </c>
      <c r="G43" s="12">
        <v>1</v>
      </c>
      <c r="H43" s="12">
        <f t="shared" si="15"/>
        <v>33</v>
      </c>
      <c r="I43" s="12">
        <v>24</v>
      </c>
      <c r="J43" s="12">
        <v>9</v>
      </c>
      <c r="K43" s="12">
        <f t="shared" si="16"/>
        <v>2</v>
      </c>
      <c r="L43" s="10"/>
      <c r="M43" s="12">
        <v>2</v>
      </c>
      <c r="N43" s="12">
        <f t="shared" si="17"/>
        <v>6</v>
      </c>
      <c r="O43" s="12">
        <v>6</v>
      </c>
      <c r="P43" s="10"/>
    </row>
    <row r="44" spans="1:16" ht="12.75">
      <c r="A44" s="11" t="s">
        <v>122</v>
      </c>
      <c r="B44" s="12">
        <f t="shared" si="11"/>
        <v>48</v>
      </c>
      <c r="C44" s="12">
        <f t="shared" si="12"/>
        <v>38</v>
      </c>
      <c r="D44" s="12">
        <f t="shared" si="13"/>
        <v>10</v>
      </c>
      <c r="E44" s="12">
        <f t="shared" si="14"/>
        <v>3</v>
      </c>
      <c r="F44" s="12">
        <v>3</v>
      </c>
      <c r="G44" s="10"/>
      <c r="H44" s="12">
        <f t="shared" si="15"/>
        <v>34</v>
      </c>
      <c r="I44" s="12">
        <v>29</v>
      </c>
      <c r="J44" s="12">
        <v>5</v>
      </c>
      <c r="K44" s="12">
        <f t="shared" si="16"/>
        <v>4</v>
      </c>
      <c r="L44" s="12">
        <v>1</v>
      </c>
      <c r="M44" s="12">
        <v>3</v>
      </c>
      <c r="N44" s="12">
        <f t="shared" si="17"/>
        <v>7</v>
      </c>
      <c r="O44" s="12">
        <v>5</v>
      </c>
      <c r="P44" s="12">
        <v>2</v>
      </c>
    </row>
    <row r="45" spans="1:16" ht="12.75">
      <c r="A45" s="11" t="s">
        <v>123</v>
      </c>
      <c r="B45" s="12">
        <f t="shared" si="11"/>
        <v>43</v>
      </c>
      <c r="C45" s="12">
        <f t="shared" si="12"/>
        <v>35</v>
      </c>
      <c r="D45" s="12">
        <f t="shared" si="13"/>
        <v>8</v>
      </c>
      <c r="E45" s="12">
        <f t="shared" si="14"/>
        <v>3</v>
      </c>
      <c r="F45" s="12">
        <v>3</v>
      </c>
      <c r="G45" s="10"/>
      <c r="H45" s="12">
        <f t="shared" si="15"/>
        <v>30</v>
      </c>
      <c r="I45" s="12">
        <v>27</v>
      </c>
      <c r="J45" s="12">
        <v>3</v>
      </c>
      <c r="K45" s="12">
        <f t="shared" si="16"/>
        <v>4</v>
      </c>
      <c r="L45" s="12">
        <v>1</v>
      </c>
      <c r="M45" s="12">
        <v>3</v>
      </c>
      <c r="N45" s="12">
        <f t="shared" si="17"/>
        <v>6</v>
      </c>
      <c r="O45" s="12">
        <v>4</v>
      </c>
      <c r="P45" s="12">
        <v>2</v>
      </c>
    </row>
    <row r="46" spans="1:16" ht="12.75">
      <c r="A46" s="11" t="s">
        <v>124</v>
      </c>
      <c r="B46" s="12">
        <f t="shared" si="11"/>
        <v>69</v>
      </c>
      <c r="C46" s="12">
        <f t="shared" si="12"/>
        <v>51</v>
      </c>
      <c r="D46" s="12">
        <f t="shared" si="13"/>
        <v>18</v>
      </c>
      <c r="E46" s="12">
        <f t="shared" si="14"/>
        <v>3</v>
      </c>
      <c r="F46" s="12">
        <v>3</v>
      </c>
      <c r="G46" s="10"/>
      <c r="H46" s="12">
        <f t="shared" si="15"/>
        <v>54</v>
      </c>
      <c r="I46" s="12">
        <v>41</v>
      </c>
      <c r="J46" s="12">
        <v>13</v>
      </c>
      <c r="K46" s="12">
        <f t="shared" si="16"/>
        <v>6</v>
      </c>
      <c r="L46" s="12">
        <v>2</v>
      </c>
      <c r="M46" s="12">
        <v>4</v>
      </c>
      <c r="N46" s="12">
        <f t="shared" si="17"/>
        <v>6</v>
      </c>
      <c r="O46" s="12">
        <v>5</v>
      </c>
      <c r="P46" s="12">
        <v>1</v>
      </c>
    </row>
    <row r="47" spans="1:16" ht="12.75">
      <c r="A47" s="11" t="s">
        <v>125</v>
      </c>
      <c r="B47" s="12">
        <f t="shared" si="11"/>
        <v>43</v>
      </c>
      <c r="C47" s="12">
        <f t="shared" si="12"/>
        <v>27</v>
      </c>
      <c r="D47" s="12">
        <f t="shared" si="13"/>
        <v>16</v>
      </c>
      <c r="E47" s="12">
        <f t="shared" si="14"/>
        <v>1</v>
      </c>
      <c r="F47" s="12">
        <v>1</v>
      </c>
      <c r="G47" s="10"/>
      <c r="H47" s="12">
        <f t="shared" si="15"/>
        <v>30</v>
      </c>
      <c r="I47" s="12">
        <v>22</v>
      </c>
      <c r="J47" s="12">
        <v>8</v>
      </c>
      <c r="K47" s="12">
        <f t="shared" si="16"/>
        <v>6</v>
      </c>
      <c r="L47" s="12">
        <v>1</v>
      </c>
      <c r="M47" s="12">
        <v>5</v>
      </c>
      <c r="N47" s="12">
        <f t="shared" si="17"/>
        <v>6</v>
      </c>
      <c r="O47" s="12">
        <v>3</v>
      </c>
      <c r="P47" s="12">
        <v>3</v>
      </c>
    </row>
    <row r="48" spans="1:16" ht="12.75">
      <c r="A48" s="11" t="s">
        <v>126</v>
      </c>
      <c r="B48" s="12">
        <f t="shared" si="11"/>
        <v>43</v>
      </c>
      <c r="C48" s="12">
        <f t="shared" si="12"/>
        <v>32</v>
      </c>
      <c r="D48" s="12">
        <f t="shared" si="13"/>
        <v>11</v>
      </c>
      <c r="E48" s="12">
        <f t="shared" si="14"/>
        <v>3</v>
      </c>
      <c r="F48" s="12">
        <v>3</v>
      </c>
      <c r="G48" s="10"/>
      <c r="H48" s="12">
        <f t="shared" si="15"/>
        <v>27</v>
      </c>
      <c r="I48" s="12">
        <v>22</v>
      </c>
      <c r="J48" s="12">
        <v>5</v>
      </c>
      <c r="K48" s="12">
        <f t="shared" si="16"/>
        <v>6</v>
      </c>
      <c r="L48" s="12">
        <v>1</v>
      </c>
      <c r="M48" s="12">
        <v>5</v>
      </c>
      <c r="N48" s="12">
        <f t="shared" si="17"/>
        <v>7</v>
      </c>
      <c r="O48" s="12">
        <v>6</v>
      </c>
      <c r="P48" s="12">
        <v>1</v>
      </c>
    </row>
    <row r="49" spans="1:16" ht="12.75">
      <c r="A49" s="11" t="s">
        <v>127</v>
      </c>
      <c r="B49" s="12">
        <f t="shared" si="11"/>
        <v>30</v>
      </c>
      <c r="C49" s="12">
        <f t="shared" si="12"/>
        <v>18</v>
      </c>
      <c r="D49" s="12">
        <f t="shared" si="13"/>
        <v>12</v>
      </c>
      <c r="E49" s="12">
        <f t="shared" si="14"/>
        <v>1</v>
      </c>
      <c r="F49" s="12">
        <v>1</v>
      </c>
      <c r="G49" s="10"/>
      <c r="H49" s="12">
        <f t="shared" si="15"/>
        <v>19</v>
      </c>
      <c r="I49" s="12">
        <v>14</v>
      </c>
      <c r="J49" s="12">
        <v>5</v>
      </c>
      <c r="K49" s="12">
        <f t="shared" si="16"/>
        <v>4</v>
      </c>
      <c r="L49" s="10"/>
      <c r="M49" s="12">
        <v>4</v>
      </c>
      <c r="N49" s="12">
        <f t="shared" si="17"/>
        <v>6</v>
      </c>
      <c r="O49" s="12">
        <v>3</v>
      </c>
      <c r="P49" s="12">
        <v>3</v>
      </c>
    </row>
    <row r="50" spans="1:16" ht="12.75">
      <c r="A50" s="11" t="s">
        <v>128</v>
      </c>
      <c r="B50" s="12">
        <f t="shared" si="11"/>
        <v>21</v>
      </c>
      <c r="C50" s="12">
        <f t="shared" si="12"/>
        <v>17</v>
      </c>
      <c r="D50" s="12">
        <f t="shared" si="13"/>
        <v>4</v>
      </c>
      <c r="E50" s="12">
        <f t="shared" si="14"/>
        <v>0</v>
      </c>
      <c r="F50" s="10"/>
      <c r="G50" s="10"/>
      <c r="H50" s="12">
        <f t="shared" si="15"/>
        <v>15</v>
      </c>
      <c r="I50" s="12">
        <v>13</v>
      </c>
      <c r="J50" s="12">
        <v>2</v>
      </c>
      <c r="K50" s="12">
        <f t="shared" si="16"/>
        <v>1</v>
      </c>
      <c r="L50" s="10"/>
      <c r="M50" s="12">
        <v>1</v>
      </c>
      <c r="N50" s="12">
        <f t="shared" si="17"/>
        <v>5</v>
      </c>
      <c r="O50" s="12">
        <v>4</v>
      </c>
      <c r="P50" s="12">
        <v>1</v>
      </c>
    </row>
    <row r="51" spans="1:16" ht="12.75">
      <c r="A51" s="11" t="s">
        <v>129</v>
      </c>
      <c r="B51" s="12">
        <f t="shared" si="11"/>
        <v>29</v>
      </c>
      <c r="C51" s="12">
        <f t="shared" si="12"/>
        <v>21</v>
      </c>
      <c r="D51" s="12">
        <f t="shared" si="13"/>
        <v>8</v>
      </c>
      <c r="E51" s="12">
        <f t="shared" si="14"/>
        <v>0</v>
      </c>
      <c r="F51" s="10"/>
      <c r="G51" s="10"/>
      <c r="H51" s="12">
        <f t="shared" si="15"/>
        <v>20</v>
      </c>
      <c r="I51" s="12">
        <v>15</v>
      </c>
      <c r="J51" s="12">
        <v>5</v>
      </c>
      <c r="K51" s="12">
        <f t="shared" si="16"/>
        <v>2</v>
      </c>
      <c r="L51" s="10"/>
      <c r="M51" s="12">
        <v>2</v>
      </c>
      <c r="N51" s="12">
        <f t="shared" si="17"/>
        <v>7</v>
      </c>
      <c r="O51" s="12">
        <v>6</v>
      </c>
      <c r="P51" s="12">
        <v>1</v>
      </c>
    </row>
    <row r="52" spans="1:16" ht="12.75">
      <c r="A52" s="11" t="s">
        <v>130</v>
      </c>
      <c r="B52" s="12">
        <f t="shared" si="11"/>
        <v>28</v>
      </c>
      <c r="C52" s="12">
        <f t="shared" si="12"/>
        <v>20</v>
      </c>
      <c r="D52" s="12">
        <f t="shared" si="13"/>
        <v>8</v>
      </c>
      <c r="E52" s="12">
        <f t="shared" si="14"/>
        <v>0</v>
      </c>
      <c r="F52" s="10"/>
      <c r="G52" s="10"/>
      <c r="H52" s="12">
        <f t="shared" si="15"/>
        <v>21</v>
      </c>
      <c r="I52" s="12">
        <v>16</v>
      </c>
      <c r="J52" s="12">
        <v>5</v>
      </c>
      <c r="K52" s="12">
        <f t="shared" si="16"/>
        <v>2</v>
      </c>
      <c r="L52" s="12">
        <v>1</v>
      </c>
      <c r="M52" s="12">
        <v>1</v>
      </c>
      <c r="N52" s="12">
        <f t="shared" si="17"/>
        <v>5</v>
      </c>
      <c r="O52" s="12">
        <v>3</v>
      </c>
      <c r="P52" s="12">
        <v>2</v>
      </c>
    </row>
    <row r="53" spans="1:16" ht="12.75">
      <c r="A53" s="11" t="s">
        <v>131</v>
      </c>
      <c r="B53" s="12">
        <f t="shared" si="11"/>
        <v>23</v>
      </c>
      <c r="C53" s="12">
        <f t="shared" si="12"/>
        <v>16</v>
      </c>
      <c r="D53" s="12">
        <f t="shared" si="13"/>
        <v>7</v>
      </c>
      <c r="E53" s="12">
        <f t="shared" si="14"/>
        <v>2</v>
      </c>
      <c r="F53" s="12">
        <v>2</v>
      </c>
      <c r="G53" s="10"/>
      <c r="H53" s="12">
        <f t="shared" si="15"/>
        <v>13</v>
      </c>
      <c r="I53" s="12">
        <v>11</v>
      </c>
      <c r="J53" s="12">
        <v>2</v>
      </c>
      <c r="K53" s="12">
        <f t="shared" si="16"/>
        <v>2</v>
      </c>
      <c r="L53" s="10"/>
      <c r="M53" s="12">
        <v>2</v>
      </c>
      <c r="N53" s="12">
        <f t="shared" si="17"/>
        <v>6</v>
      </c>
      <c r="O53" s="12">
        <v>3</v>
      </c>
      <c r="P53" s="12">
        <v>3</v>
      </c>
    </row>
    <row r="54" spans="1:16" ht="12.75">
      <c r="A54" s="11" t="s">
        <v>132</v>
      </c>
      <c r="B54" s="12">
        <f t="shared" si="11"/>
        <v>106</v>
      </c>
      <c r="C54" s="12">
        <f t="shared" si="12"/>
        <v>72</v>
      </c>
      <c r="D54" s="12">
        <f t="shared" si="13"/>
        <v>34</v>
      </c>
      <c r="E54" s="12">
        <f t="shared" si="14"/>
        <v>2</v>
      </c>
      <c r="F54" s="12">
        <v>2</v>
      </c>
      <c r="G54" s="10"/>
      <c r="H54" s="12">
        <f t="shared" si="15"/>
        <v>73</v>
      </c>
      <c r="I54" s="12">
        <v>58</v>
      </c>
      <c r="J54" s="12">
        <v>15</v>
      </c>
      <c r="K54" s="12">
        <f t="shared" si="16"/>
        <v>15</v>
      </c>
      <c r="L54" s="12">
        <v>4</v>
      </c>
      <c r="M54" s="12">
        <v>11</v>
      </c>
      <c r="N54" s="12">
        <f t="shared" si="17"/>
        <v>16</v>
      </c>
      <c r="O54" s="12">
        <v>8</v>
      </c>
      <c r="P54" s="12">
        <v>8</v>
      </c>
    </row>
    <row r="55" spans="1:16" ht="12.75">
      <c r="A55" s="11" t="s">
        <v>133</v>
      </c>
      <c r="B55" s="12">
        <f t="shared" si="11"/>
        <v>39</v>
      </c>
      <c r="C55" s="12">
        <f t="shared" si="12"/>
        <v>25</v>
      </c>
      <c r="D55" s="12">
        <f t="shared" si="13"/>
        <v>14</v>
      </c>
      <c r="E55" s="12">
        <f t="shared" si="14"/>
        <v>2</v>
      </c>
      <c r="F55" s="12">
        <v>2</v>
      </c>
      <c r="G55" s="10"/>
      <c r="H55" s="12">
        <f t="shared" si="15"/>
        <v>27</v>
      </c>
      <c r="I55" s="12">
        <v>20</v>
      </c>
      <c r="J55" s="12">
        <v>7</v>
      </c>
      <c r="K55" s="12">
        <f t="shared" si="16"/>
        <v>7</v>
      </c>
      <c r="L55" s="12">
        <v>1</v>
      </c>
      <c r="M55" s="12">
        <v>6</v>
      </c>
      <c r="N55" s="12">
        <f t="shared" si="17"/>
        <v>3</v>
      </c>
      <c r="O55" s="12">
        <v>2</v>
      </c>
      <c r="P55" s="12">
        <v>1</v>
      </c>
    </row>
    <row r="56" spans="1:16" ht="12.75">
      <c r="A56" s="11" t="s">
        <v>134</v>
      </c>
      <c r="B56" s="12">
        <f t="shared" si="11"/>
        <v>6</v>
      </c>
      <c r="C56" s="12">
        <f t="shared" si="12"/>
        <v>5</v>
      </c>
      <c r="D56" s="12">
        <f t="shared" si="13"/>
        <v>1</v>
      </c>
      <c r="E56" s="12">
        <f t="shared" si="14"/>
        <v>0</v>
      </c>
      <c r="F56" s="10"/>
      <c r="G56" s="10"/>
      <c r="H56" s="12">
        <f t="shared" si="15"/>
        <v>6</v>
      </c>
      <c r="I56" s="12">
        <v>5</v>
      </c>
      <c r="J56" s="12">
        <v>1</v>
      </c>
      <c r="K56" s="12">
        <f t="shared" si="16"/>
        <v>0</v>
      </c>
      <c r="L56" s="10"/>
      <c r="M56" s="10"/>
      <c r="N56" s="12">
        <f t="shared" si="17"/>
        <v>0</v>
      </c>
      <c r="O56" s="10"/>
      <c r="P56" s="10"/>
    </row>
    <row r="57" spans="1:16" ht="12.75">
      <c r="A57" s="11" t="s">
        <v>135</v>
      </c>
      <c r="B57" s="12">
        <f t="shared" si="11"/>
        <v>92</v>
      </c>
      <c r="C57" s="12">
        <f t="shared" si="12"/>
        <v>24</v>
      </c>
      <c r="D57" s="12">
        <f t="shared" si="13"/>
        <v>68</v>
      </c>
      <c r="E57" s="12">
        <f t="shared" si="14"/>
        <v>1</v>
      </c>
      <c r="F57" s="10"/>
      <c r="G57" s="12">
        <v>1</v>
      </c>
      <c r="H57" s="12">
        <f t="shared" si="15"/>
        <v>65</v>
      </c>
      <c r="I57" s="12">
        <v>16</v>
      </c>
      <c r="J57" s="12">
        <v>49</v>
      </c>
      <c r="K57" s="12">
        <f t="shared" si="16"/>
        <v>12</v>
      </c>
      <c r="L57" s="10"/>
      <c r="M57" s="12">
        <v>12</v>
      </c>
      <c r="N57" s="12">
        <f t="shared" si="17"/>
        <v>14</v>
      </c>
      <c r="O57" s="12">
        <v>8</v>
      </c>
      <c r="P57" s="12">
        <v>6</v>
      </c>
    </row>
    <row r="58" spans="1:16" ht="12.75">
      <c r="A58" s="11" t="s">
        <v>336</v>
      </c>
      <c r="B58" s="12">
        <f t="shared" si="11"/>
        <v>8</v>
      </c>
      <c r="C58" s="12">
        <f t="shared" si="12"/>
        <v>5</v>
      </c>
      <c r="D58" s="12">
        <f t="shared" si="13"/>
        <v>3</v>
      </c>
      <c r="E58" s="10"/>
      <c r="F58" s="10"/>
      <c r="G58" s="10"/>
      <c r="H58" s="12">
        <f t="shared" si="15"/>
        <v>8</v>
      </c>
      <c r="I58" s="12">
        <v>5</v>
      </c>
      <c r="J58" s="12">
        <v>3</v>
      </c>
      <c r="K58" s="10"/>
      <c r="L58" s="10"/>
      <c r="M58" s="10"/>
      <c r="N58" s="10"/>
      <c r="O58" s="10"/>
      <c r="P58" s="10"/>
    </row>
    <row r="59" ht="12.75">
      <c r="O59" s="187" t="s">
        <v>827</v>
      </c>
    </row>
    <row r="60" ht="12.75">
      <c r="P60" s="1"/>
    </row>
  </sheetData>
  <sheetProtection password="CA55" sheet="1" objects="1" scenarios="1"/>
  <mergeCells count="8">
    <mergeCell ref="N6:P6"/>
    <mergeCell ref="A1:P1"/>
    <mergeCell ref="A2:P2"/>
    <mergeCell ref="A3:P3"/>
    <mergeCell ref="B6:D6"/>
    <mergeCell ref="E6:G6"/>
    <mergeCell ref="H6:J6"/>
    <mergeCell ref="K6:M6"/>
  </mergeCells>
  <printOptions horizontalCentered="1"/>
  <pageMargins left="0.75" right="0.75" top="1" bottom="1" header="0" footer="0"/>
  <pageSetup horizontalDpi="600" verticalDpi="600" orientation="landscape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1"/>
  <sheetViews>
    <sheetView showGridLines="0" workbookViewId="0" topLeftCell="G1">
      <selection activeCell="A2" sqref="A2:P2"/>
    </sheetView>
  </sheetViews>
  <sheetFormatPr defaultColWidth="6.625" defaultRowHeight="12.75"/>
  <cols>
    <col min="1" max="1" width="39.50390625" style="2" customWidth="1"/>
    <col min="2" max="2" width="7.125" style="2" customWidth="1"/>
    <col min="3" max="3" width="8.875" style="2" customWidth="1"/>
    <col min="4" max="4" width="8.25390625" style="2" customWidth="1"/>
    <col min="5" max="5" width="6.75390625" style="2" customWidth="1"/>
    <col min="6" max="6" width="8.50390625" style="2" customWidth="1"/>
    <col min="7" max="7" width="8.125" style="2" customWidth="1"/>
    <col min="8" max="8" width="6.75390625" style="2" customWidth="1"/>
    <col min="9" max="9" width="8.50390625" style="2" customWidth="1"/>
    <col min="10" max="10" width="8.125" style="2" customWidth="1"/>
    <col min="11" max="11" width="6.625" style="2" customWidth="1"/>
    <col min="12" max="12" width="8.50390625" style="2" customWidth="1"/>
    <col min="13" max="13" width="8.125" style="2" customWidth="1"/>
    <col min="14" max="14" width="6.75390625" style="2" customWidth="1"/>
    <col min="15" max="16" width="8.50390625" style="2" customWidth="1"/>
    <col min="17" max="17" width="6.625" style="2" customWidth="1"/>
    <col min="18" max="18" width="3.625" style="2" customWidth="1"/>
    <col min="19" max="19" width="1.625" style="2" customWidth="1"/>
    <col min="20" max="16384" width="6.625" style="2" customWidth="1"/>
  </cols>
  <sheetData>
    <row r="1" spans="1:16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s="4" customFormat="1" ht="12.75">
      <c r="A2" s="378" t="s">
        <v>593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16" s="4" customFormat="1" ht="12.75">
      <c r="A3" s="378" t="s">
        <v>594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="4" customFormat="1" ht="12.75">
      <c r="A4" s="3"/>
    </row>
    <row r="5" s="4" customFormat="1" ht="12.75">
      <c r="A5" s="4" t="s">
        <v>595</v>
      </c>
    </row>
    <row r="6" spans="1:16" s="4" customFormat="1" ht="12.75">
      <c r="A6" s="136"/>
      <c r="B6" s="370" t="s">
        <v>596</v>
      </c>
      <c r="C6" s="372"/>
      <c r="D6" s="371"/>
      <c r="E6" s="370" t="s">
        <v>597</v>
      </c>
      <c r="F6" s="372"/>
      <c r="G6" s="371"/>
      <c r="H6" s="370" t="s">
        <v>598</v>
      </c>
      <c r="I6" s="372"/>
      <c r="J6" s="371"/>
      <c r="K6" s="370" t="s">
        <v>599</v>
      </c>
      <c r="L6" s="372"/>
      <c r="M6" s="372"/>
      <c r="N6" s="474" t="s">
        <v>936</v>
      </c>
      <c r="O6" s="514"/>
      <c r="P6" s="475"/>
    </row>
    <row r="7" spans="1:16" s="4" customFormat="1" ht="12.75">
      <c r="A7" s="137" t="s">
        <v>600</v>
      </c>
      <c r="B7" s="150"/>
      <c r="C7" s="255"/>
      <c r="D7" s="255"/>
      <c r="E7" s="150"/>
      <c r="F7" s="255"/>
      <c r="G7" s="255"/>
      <c r="H7" s="150"/>
      <c r="I7" s="255"/>
      <c r="J7" s="255"/>
      <c r="K7" s="150"/>
      <c r="L7" s="255"/>
      <c r="M7" s="255"/>
      <c r="N7" s="296"/>
      <c r="O7" s="295"/>
      <c r="P7" s="295"/>
    </row>
    <row r="8" spans="1:17" s="4" customFormat="1" ht="12.75">
      <c r="A8" s="139"/>
      <c r="B8" s="244" t="s">
        <v>364</v>
      </c>
      <c r="C8" s="244" t="s">
        <v>362</v>
      </c>
      <c r="D8" s="244" t="s">
        <v>363</v>
      </c>
      <c r="E8" s="244" t="s">
        <v>364</v>
      </c>
      <c r="F8" s="244" t="s">
        <v>362</v>
      </c>
      <c r="G8" s="244" t="s">
        <v>363</v>
      </c>
      <c r="H8" s="244" t="s">
        <v>364</v>
      </c>
      <c r="I8" s="244" t="s">
        <v>362</v>
      </c>
      <c r="J8" s="244" t="s">
        <v>363</v>
      </c>
      <c r="K8" s="244" t="s">
        <v>395</v>
      </c>
      <c r="L8" s="244" t="s">
        <v>362</v>
      </c>
      <c r="M8" s="244" t="s">
        <v>363</v>
      </c>
      <c r="N8" s="244" t="s">
        <v>364</v>
      </c>
      <c r="O8" s="244" t="s">
        <v>362</v>
      </c>
      <c r="P8" s="244" t="s">
        <v>363</v>
      </c>
      <c r="Q8" s="2"/>
    </row>
    <row r="9" spans="1:16" ht="12.75">
      <c r="A9" s="254" t="s">
        <v>601</v>
      </c>
      <c r="B9" s="125">
        <f>SUM(C9+D9)</f>
        <v>887</v>
      </c>
      <c r="C9" s="125">
        <f>SUM(F9+I9+L9+O9)</f>
        <v>532</v>
      </c>
      <c r="D9" s="125">
        <f>SUM(G9+J9+M9+P9)</f>
        <v>355</v>
      </c>
      <c r="E9" s="125">
        <f>SUM(F9:G9)</f>
        <v>49</v>
      </c>
      <c r="F9" s="125">
        <f>SUM(F10+F12+F25)</f>
        <v>41</v>
      </c>
      <c r="G9" s="125">
        <f>SUM(G10+G12+G25)</f>
        <v>8</v>
      </c>
      <c r="H9" s="125">
        <f>SUM(I9:J9)</f>
        <v>287</v>
      </c>
      <c r="I9" s="125">
        <f>SUM(I10+I12+I25)</f>
        <v>199</v>
      </c>
      <c r="J9" s="125">
        <f>SUM(J10+J12+J25)</f>
        <v>88</v>
      </c>
      <c r="K9" s="125">
        <f>SUM(L9:M9)</f>
        <v>302</v>
      </c>
      <c r="L9" s="125">
        <f>SUM(L10+L12+L25)</f>
        <v>118</v>
      </c>
      <c r="M9" s="125">
        <f>SUM(M10+M12+M25)</f>
        <v>184</v>
      </c>
      <c r="N9" s="125">
        <f>SUM(O9:P9)</f>
        <v>249</v>
      </c>
      <c r="O9" s="125">
        <f>SUM(O10+O12+O25)</f>
        <v>174</v>
      </c>
      <c r="P9" s="125">
        <f>SUM(P10+P12+P25)</f>
        <v>75</v>
      </c>
    </row>
    <row r="10" spans="1:16" ht="12.75">
      <c r="A10" s="7" t="s">
        <v>602</v>
      </c>
      <c r="B10" s="8">
        <f>SUM(B11)</f>
        <v>98</v>
      </c>
      <c r="C10" s="8">
        <f>SUM(C11)</f>
        <v>60</v>
      </c>
      <c r="D10" s="8">
        <f>SUM(D11)</f>
        <v>38</v>
      </c>
      <c r="E10" s="8">
        <f>SUM(E11)</f>
        <v>1</v>
      </c>
      <c r="F10" s="8">
        <f>SUM(F11)</f>
        <v>1</v>
      </c>
      <c r="G10" s="5"/>
      <c r="H10" s="8">
        <f aca="true" t="shared" si="0" ref="H10:P10">SUM(H11)</f>
        <v>74</v>
      </c>
      <c r="I10" s="8">
        <f t="shared" si="0"/>
        <v>49</v>
      </c>
      <c r="J10" s="8">
        <f t="shared" si="0"/>
        <v>25</v>
      </c>
      <c r="K10" s="8">
        <f t="shared" si="0"/>
        <v>14</v>
      </c>
      <c r="L10" s="8">
        <f t="shared" si="0"/>
        <v>3</v>
      </c>
      <c r="M10" s="8">
        <f t="shared" si="0"/>
        <v>11</v>
      </c>
      <c r="N10" s="8">
        <f t="shared" si="0"/>
        <v>9</v>
      </c>
      <c r="O10" s="8">
        <f t="shared" si="0"/>
        <v>7</v>
      </c>
      <c r="P10" s="8">
        <f t="shared" si="0"/>
        <v>2</v>
      </c>
    </row>
    <row r="11" spans="1:16" ht="12.75">
      <c r="A11" s="11" t="s">
        <v>603</v>
      </c>
      <c r="B11" s="12">
        <f aca="true" t="shared" si="1" ref="B11:B20">SUM(C11+D11)</f>
        <v>98</v>
      </c>
      <c r="C11" s="12">
        <f aca="true" t="shared" si="2" ref="C11:D15">SUM(F11+I11+L11+O11)</f>
        <v>60</v>
      </c>
      <c r="D11" s="12">
        <f t="shared" si="2"/>
        <v>38</v>
      </c>
      <c r="E11" s="12">
        <f>SUM(F11+G11)</f>
        <v>1</v>
      </c>
      <c r="F11" s="12">
        <v>1</v>
      </c>
      <c r="G11" s="10"/>
      <c r="H11" s="12">
        <f>SUM(I11+J11)</f>
        <v>74</v>
      </c>
      <c r="I11" s="12">
        <v>49</v>
      </c>
      <c r="J11" s="12">
        <v>25</v>
      </c>
      <c r="K11" s="12">
        <f>SUM(L11+M11)</f>
        <v>14</v>
      </c>
      <c r="L11" s="12">
        <v>3</v>
      </c>
      <c r="M11" s="12">
        <v>11</v>
      </c>
      <c r="N11" s="12">
        <f>SUM(O11+P11)</f>
        <v>9</v>
      </c>
      <c r="O11" s="12">
        <v>7</v>
      </c>
      <c r="P11" s="12">
        <v>2</v>
      </c>
    </row>
    <row r="12" spans="1:16" ht="12.75">
      <c r="A12" s="7" t="s">
        <v>604</v>
      </c>
      <c r="B12" s="8">
        <f t="shared" si="1"/>
        <v>232</v>
      </c>
      <c r="C12" s="8">
        <f t="shared" si="2"/>
        <v>121</v>
      </c>
      <c r="D12" s="8">
        <f t="shared" si="2"/>
        <v>111</v>
      </c>
      <c r="E12" s="8">
        <f>SUM(E13:E24)</f>
        <v>11</v>
      </c>
      <c r="F12" s="8">
        <f>SUM(F13:F24)</f>
        <v>11</v>
      </c>
      <c r="G12" s="5"/>
      <c r="H12" s="8">
        <f aca="true" t="shared" si="3" ref="H12:P12">SUM(H13:H24)</f>
        <v>71</v>
      </c>
      <c r="I12" s="8">
        <f t="shared" si="3"/>
        <v>54</v>
      </c>
      <c r="J12" s="8">
        <f t="shared" si="3"/>
        <v>17</v>
      </c>
      <c r="K12" s="8">
        <f t="shared" si="3"/>
        <v>101</v>
      </c>
      <c r="L12" s="8">
        <f t="shared" si="3"/>
        <v>43</v>
      </c>
      <c r="M12" s="8">
        <f t="shared" si="3"/>
        <v>58</v>
      </c>
      <c r="N12" s="8">
        <f t="shared" si="3"/>
        <v>49</v>
      </c>
      <c r="O12" s="8">
        <f t="shared" si="3"/>
        <v>13</v>
      </c>
      <c r="P12" s="8">
        <f t="shared" si="3"/>
        <v>36</v>
      </c>
    </row>
    <row r="13" spans="1:16" ht="12.75">
      <c r="A13" s="11" t="s">
        <v>605</v>
      </c>
      <c r="B13" s="12">
        <f t="shared" si="1"/>
        <v>16</v>
      </c>
      <c r="C13" s="12">
        <f t="shared" si="2"/>
        <v>11</v>
      </c>
      <c r="D13" s="12">
        <f t="shared" si="2"/>
        <v>5</v>
      </c>
      <c r="E13" s="12">
        <f>SUM(F13+G13)</f>
        <v>1</v>
      </c>
      <c r="F13" s="12">
        <v>1</v>
      </c>
      <c r="G13" s="10"/>
      <c r="H13" s="12">
        <f>SUM(I13+J13)</f>
        <v>4</v>
      </c>
      <c r="I13" s="12">
        <v>4</v>
      </c>
      <c r="J13" s="10"/>
      <c r="K13" s="12">
        <f>SUM(L13+M13)</f>
        <v>9</v>
      </c>
      <c r="L13" s="12">
        <v>5</v>
      </c>
      <c r="M13" s="12">
        <v>4</v>
      </c>
      <c r="N13" s="12">
        <f>SUM(O13+P13)</f>
        <v>2</v>
      </c>
      <c r="O13" s="12">
        <v>1</v>
      </c>
      <c r="P13" s="12">
        <v>1</v>
      </c>
    </row>
    <row r="14" spans="1:16" ht="12.75">
      <c r="A14" s="11" t="s">
        <v>555</v>
      </c>
      <c r="B14" s="12">
        <f t="shared" si="1"/>
        <v>40</v>
      </c>
      <c r="C14" s="12">
        <f t="shared" si="2"/>
        <v>30</v>
      </c>
      <c r="D14" s="12">
        <f t="shared" si="2"/>
        <v>10</v>
      </c>
      <c r="E14" s="12">
        <f>SUM(F14+G14)</f>
        <v>2</v>
      </c>
      <c r="F14" s="12">
        <v>2</v>
      </c>
      <c r="G14" s="10"/>
      <c r="H14" s="12">
        <f>SUM(I14+J14)</f>
        <v>9</v>
      </c>
      <c r="I14" s="12">
        <v>6</v>
      </c>
      <c r="J14" s="12">
        <v>3</v>
      </c>
      <c r="K14" s="12">
        <f>SUM(L14+M14)</f>
        <v>24</v>
      </c>
      <c r="L14" s="12">
        <v>20</v>
      </c>
      <c r="M14" s="12">
        <v>4</v>
      </c>
      <c r="N14" s="12">
        <f>SUM(O14+P14)</f>
        <v>5</v>
      </c>
      <c r="O14" s="12">
        <v>2</v>
      </c>
      <c r="P14" s="12">
        <v>3</v>
      </c>
    </row>
    <row r="15" spans="1:16" ht="12.75">
      <c r="A15" s="11" t="s">
        <v>606</v>
      </c>
      <c r="B15" s="12">
        <f t="shared" si="1"/>
        <v>46</v>
      </c>
      <c r="C15" s="12">
        <f t="shared" si="2"/>
        <v>24</v>
      </c>
      <c r="D15" s="12">
        <f t="shared" si="2"/>
        <v>22</v>
      </c>
      <c r="E15" s="12">
        <f>SUM(F15+G15)</f>
        <v>1</v>
      </c>
      <c r="F15" s="12">
        <v>1</v>
      </c>
      <c r="G15" s="10"/>
      <c r="H15" s="12">
        <f>SUM(I15+J15)</f>
        <v>28</v>
      </c>
      <c r="I15" s="12">
        <v>17</v>
      </c>
      <c r="J15" s="12">
        <v>11</v>
      </c>
      <c r="K15" s="12">
        <f>SUM(L15+M15)</f>
        <v>13</v>
      </c>
      <c r="L15" s="12">
        <v>4</v>
      </c>
      <c r="M15" s="12">
        <v>9</v>
      </c>
      <c r="N15" s="12">
        <f>SUM(O15+P15)</f>
        <v>4</v>
      </c>
      <c r="O15" s="12">
        <v>2</v>
      </c>
      <c r="P15" s="12">
        <v>2</v>
      </c>
    </row>
    <row r="16" spans="1:16" ht="12.75">
      <c r="A16" s="11" t="s">
        <v>557</v>
      </c>
      <c r="B16" s="12">
        <f t="shared" si="1"/>
        <v>2</v>
      </c>
      <c r="C16" s="10"/>
      <c r="D16" s="12">
        <f>SUM(G16+J16+M16+P16)</f>
        <v>2</v>
      </c>
      <c r="E16" s="10"/>
      <c r="F16" s="10"/>
      <c r="G16" s="10"/>
      <c r="H16" s="10"/>
      <c r="I16" s="10"/>
      <c r="J16" s="10"/>
      <c r="K16" s="12">
        <f>SUM(L16+M16)</f>
        <v>2</v>
      </c>
      <c r="L16" s="10"/>
      <c r="M16" s="12">
        <v>2</v>
      </c>
      <c r="N16" s="10"/>
      <c r="O16" s="10"/>
      <c r="P16" s="10"/>
    </row>
    <row r="17" spans="1:16" ht="12.75">
      <c r="A17" s="11" t="s">
        <v>558</v>
      </c>
      <c r="B17" s="12">
        <f t="shared" si="1"/>
        <v>7</v>
      </c>
      <c r="C17" s="12">
        <f>SUM(F17+I17+L17+O17)</f>
        <v>5</v>
      </c>
      <c r="D17" s="12">
        <f>SUM(G17+J17+M17+P17)</f>
        <v>2</v>
      </c>
      <c r="E17" s="12">
        <f>SUM(F17+G17)</f>
        <v>1</v>
      </c>
      <c r="F17" s="12">
        <v>1</v>
      </c>
      <c r="G17" s="10"/>
      <c r="H17" s="10"/>
      <c r="I17" s="10"/>
      <c r="J17" s="10"/>
      <c r="K17" s="12">
        <f>SUM(L17+M17)</f>
        <v>5</v>
      </c>
      <c r="L17" s="12">
        <v>4</v>
      </c>
      <c r="M17" s="12">
        <v>1</v>
      </c>
      <c r="N17" s="12">
        <f>SUM(O17+P17)</f>
        <v>1</v>
      </c>
      <c r="O17" s="10"/>
      <c r="P17" s="12">
        <v>1</v>
      </c>
    </row>
    <row r="18" spans="1:16" ht="12.75">
      <c r="A18" s="11" t="s">
        <v>559</v>
      </c>
      <c r="B18" s="12">
        <f t="shared" si="1"/>
        <v>18</v>
      </c>
      <c r="C18" s="12">
        <f>SUM(F18+I18+L18+O18)</f>
        <v>6</v>
      </c>
      <c r="D18" s="12">
        <f>SUM(G18+J18+M18+P18)</f>
        <v>12</v>
      </c>
      <c r="E18" s="12">
        <f>SUM(F18+G18)</f>
        <v>2</v>
      </c>
      <c r="F18" s="12">
        <v>2</v>
      </c>
      <c r="G18" s="10"/>
      <c r="H18" s="10"/>
      <c r="I18" s="10"/>
      <c r="J18" s="10"/>
      <c r="K18" s="12">
        <v>12</v>
      </c>
      <c r="L18" s="12">
        <v>3</v>
      </c>
      <c r="M18" s="12">
        <v>9</v>
      </c>
      <c r="N18" s="12">
        <f>SUM(O18+P18)</f>
        <v>4</v>
      </c>
      <c r="O18" s="12">
        <v>1</v>
      </c>
      <c r="P18" s="12">
        <v>3</v>
      </c>
    </row>
    <row r="19" spans="1:16" ht="12.75">
      <c r="A19" s="11" t="s">
        <v>560</v>
      </c>
      <c r="B19" s="12">
        <f t="shared" si="1"/>
        <v>4</v>
      </c>
      <c r="C19" s="12">
        <f>SUM(F19+I19+L19+O19)</f>
        <v>2</v>
      </c>
      <c r="D19" s="12">
        <f>SUM(G19+J19+M19+P19)</f>
        <v>2</v>
      </c>
      <c r="E19" s="12">
        <f>SUM(F19+G19)</f>
        <v>1</v>
      </c>
      <c r="F19" s="12">
        <v>1</v>
      </c>
      <c r="G19" s="10"/>
      <c r="H19" s="10"/>
      <c r="I19" s="10"/>
      <c r="J19" s="10"/>
      <c r="K19" s="12">
        <f>SUM(L19+M19)</f>
        <v>3</v>
      </c>
      <c r="L19" s="12">
        <v>1</v>
      </c>
      <c r="M19" s="12">
        <v>2</v>
      </c>
      <c r="N19" s="12">
        <f>SUM(O19+P19)</f>
        <v>0</v>
      </c>
      <c r="O19" s="10"/>
      <c r="P19" s="10"/>
    </row>
    <row r="20" spans="1:16" ht="12.75">
      <c r="A20" s="11" t="s">
        <v>607</v>
      </c>
      <c r="B20" s="12">
        <f t="shared" si="1"/>
        <v>36</v>
      </c>
      <c r="C20" s="12">
        <f>SUM(F20+I20+L20+O20)</f>
        <v>32</v>
      </c>
      <c r="D20" s="12">
        <f>SUM(G20+J20+M20+P20)</f>
        <v>4</v>
      </c>
      <c r="E20" s="12">
        <f>SUM(F20+G20)</f>
        <v>1</v>
      </c>
      <c r="F20" s="12">
        <v>1</v>
      </c>
      <c r="G20" s="10"/>
      <c r="H20" s="12">
        <f>SUM(I20+J20)</f>
        <v>29</v>
      </c>
      <c r="I20" s="12">
        <v>27</v>
      </c>
      <c r="J20" s="12">
        <v>2</v>
      </c>
      <c r="K20" s="12">
        <f>SUM(L20+M20)</f>
        <v>2</v>
      </c>
      <c r="L20" s="10"/>
      <c r="M20" s="12">
        <v>2</v>
      </c>
      <c r="N20" s="12">
        <f>SUM(O20+P20)</f>
        <v>4</v>
      </c>
      <c r="O20" s="12">
        <v>4</v>
      </c>
      <c r="P20" s="10"/>
    </row>
    <row r="21" spans="1:16" ht="12.75">
      <c r="A21" s="11" t="s">
        <v>608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2.75">
      <c r="A22" s="11" t="s">
        <v>562</v>
      </c>
      <c r="B22" s="12">
        <f>SUM(C22+D22)</f>
        <v>4</v>
      </c>
      <c r="C22" s="12">
        <f>SUM(F22+I22+L22+O22)</f>
        <v>1</v>
      </c>
      <c r="D22" s="12">
        <f>SUM(G22+J22+M22+P22)</f>
        <v>3</v>
      </c>
      <c r="E22" s="12">
        <f>SUM(F22+G22)</f>
        <v>1</v>
      </c>
      <c r="F22" s="12">
        <v>1</v>
      </c>
      <c r="G22" s="10"/>
      <c r="H22" s="10"/>
      <c r="I22" s="10"/>
      <c r="J22" s="10"/>
      <c r="K22" s="12">
        <f>SUM(L22+M22)</f>
        <v>2</v>
      </c>
      <c r="L22" s="10"/>
      <c r="M22" s="12">
        <v>2</v>
      </c>
      <c r="N22" s="12">
        <f>SUM(O22+P22)</f>
        <v>1</v>
      </c>
      <c r="O22" s="10"/>
      <c r="P22" s="12">
        <v>1</v>
      </c>
    </row>
    <row r="23" spans="1:16" ht="12.75">
      <c r="A23" s="11" t="s">
        <v>609</v>
      </c>
      <c r="B23" s="12">
        <f>SUM(C23+D23)</f>
        <v>2</v>
      </c>
      <c r="C23" s="12">
        <f aca="true" t="shared" si="4" ref="C23:C37">SUM(F23+I23+L23+O23)</f>
        <v>2</v>
      </c>
      <c r="D23" s="10"/>
      <c r="E23" s="10"/>
      <c r="F23" s="10"/>
      <c r="G23" s="10"/>
      <c r="H23" s="10"/>
      <c r="I23" s="10"/>
      <c r="J23" s="10"/>
      <c r="K23" s="12">
        <f>SUM(L23+M23)</f>
        <v>2</v>
      </c>
      <c r="L23" s="12">
        <v>2</v>
      </c>
      <c r="M23" s="10"/>
      <c r="N23" s="10"/>
      <c r="O23" s="10"/>
      <c r="P23" s="10"/>
    </row>
    <row r="24" spans="1:16" ht="12.75">
      <c r="A24" s="11" t="s">
        <v>564</v>
      </c>
      <c r="B24" s="12">
        <f>SUM(C24+D24)</f>
        <v>57</v>
      </c>
      <c r="C24" s="12">
        <f t="shared" si="4"/>
        <v>8</v>
      </c>
      <c r="D24" s="12">
        <f aca="true" t="shared" si="5" ref="D24:D38">SUM(G24+J24+M24+P24)</f>
        <v>49</v>
      </c>
      <c r="E24" s="12">
        <f>SUM(F24+G24)</f>
        <v>1</v>
      </c>
      <c r="F24" s="12">
        <v>1</v>
      </c>
      <c r="G24" s="10"/>
      <c r="H24" s="12">
        <f>SUM(I24+J24)</f>
        <v>1</v>
      </c>
      <c r="I24" s="10"/>
      <c r="J24" s="12">
        <v>1</v>
      </c>
      <c r="K24" s="12">
        <f>SUM(L24+M24)</f>
        <v>27</v>
      </c>
      <c r="L24" s="12">
        <v>4</v>
      </c>
      <c r="M24" s="12">
        <v>23</v>
      </c>
      <c r="N24" s="12">
        <f>SUM(O24+P24)</f>
        <v>28</v>
      </c>
      <c r="O24" s="12">
        <v>3</v>
      </c>
      <c r="P24" s="12">
        <v>25</v>
      </c>
    </row>
    <row r="25" spans="1:16" ht="12.75">
      <c r="A25" s="7" t="s">
        <v>610</v>
      </c>
      <c r="B25" s="8">
        <f aca="true" t="shared" si="6" ref="B25:B38">SUM(E25+H25+K25+N25)</f>
        <v>557</v>
      </c>
      <c r="C25" s="8">
        <f t="shared" si="4"/>
        <v>351</v>
      </c>
      <c r="D25" s="8">
        <f t="shared" si="5"/>
        <v>206</v>
      </c>
      <c r="E25" s="8">
        <f>SUM(E26:E37)</f>
        <v>37</v>
      </c>
      <c r="F25" s="8">
        <f>SUM(F26:F37)</f>
        <v>29</v>
      </c>
      <c r="G25" s="8">
        <f>SUM(G26:G37)</f>
        <v>8</v>
      </c>
      <c r="H25" s="8">
        <f>SUM(H26:H38)</f>
        <v>142</v>
      </c>
      <c r="I25" s="8">
        <f>SUM(I26:I37)</f>
        <v>96</v>
      </c>
      <c r="J25" s="8">
        <f aca="true" t="shared" si="7" ref="J25:P25">SUM(J26:J38)</f>
        <v>46</v>
      </c>
      <c r="K25" s="8">
        <f t="shared" si="7"/>
        <v>187</v>
      </c>
      <c r="L25" s="8">
        <f t="shared" si="7"/>
        <v>72</v>
      </c>
      <c r="M25" s="8">
        <f t="shared" si="7"/>
        <v>115</v>
      </c>
      <c r="N25" s="8">
        <f t="shared" si="7"/>
        <v>191</v>
      </c>
      <c r="O25" s="8">
        <f t="shared" si="7"/>
        <v>154</v>
      </c>
      <c r="P25" s="8">
        <f t="shared" si="7"/>
        <v>37</v>
      </c>
    </row>
    <row r="26" spans="1:16" ht="12.75">
      <c r="A26" s="11" t="s">
        <v>566</v>
      </c>
      <c r="B26" s="12">
        <f t="shared" si="6"/>
        <v>6</v>
      </c>
      <c r="C26" s="12">
        <f t="shared" si="4"/>
        <v>4</v>
      </c>
      <c r="D26" s="12">
        <f t="shared" si="5"/>
        <v>2</v>
      </c>
      <c r="E26" s="12">
        <f aca="true" t="shared" si="8" ref="E26:E36">SUM(F26:G26)</f>
        <v>2</v>
      </c>
      <c r="F26" s="12">
        <v>2</v>
      </c>
      <c r="G26" s="10"/>
      <c r="H26" s="10"/>
      <c r="I26" s="10"/>
      <c r="J26" s="10"/>
      <c r="K26" s="12">
        <f aca="true" t="shared" si="9" ref="K26:K37">SUM(L26:M26)</f>
        <v>3</v>
      </c>
      <c r="L26" s="12">
        <v>2</v>
      </c>
      <c r="M26" s="12">
        <v>1</v>
      </c>
      <c r="N26" s="12">
        <f aca="true" t="shared" si="10" ref="N26:N37">SUM(O26:P26)</f>
        <v>1</v>
      </c>
      <c r="O26" s="10"/>
      <c r="P26" s="12">
        <v>1</v>
      </c>
    </row>
    <row r="27" spans="1:16" ht="12.75">
      <c r="A27" s="11" t="s">
        <v>567</v>
      </c>
      <c r="B27" s="12">
        <f t="shared" si="6"/>
        <v>14</v>
      </c>
      <c r="C27" s="12">
        <f t="shared" si="4"/>
        <v>8</v>
      </c>
      <c r="D27" s="12">
        <f t="shared" si="5"/>
        <v>6</v>
      </c>
      <c r="E27" s="12">
        <f t="shared" si="8"/>
        <v>3</v>
      </c>
      <c r="F27" s="15">
        <v>2</v>
      </c>
      <c r="G27" s="12">
        <v>1</v>
      </c>
      <c r="H27" s="12">
        <f aca="true" t="shared" si="11" ref="H27:H34">SUM(I27:J27)</f>
        <v>6</v>
      </c>
      <c r="I27" s="12">
        <v>4</v>
      </c>
      <c r="J27" s="12">
        <v>2</v>
      </c>
      <c r="K27" s="12">
        <f t="shared" si="9"/>
        <v>4</v>
      </c>
      <c r="L27" s="12">
        <v>2</v>
      </c>
      <c r="M27" s="12">
        <v>2</v>
      </c>
      <c r="N27" s="12">
        <f t="shared" si="10"/>
        <v>1</v>
      </c>
      <c r="O27" s="10"/>
      <c r="P27" s="12">
        <v>1</v>
      </c>
    </row>
    <row r="28" spans="1:16" ht="12.75">
      <c r="A28" s="11" t="s">
        <v>568</v>
      </c>
      <c r="B28" s="12">
        <f t="shared" si="6"/>
        <v>19</v>
      </c>
      <c r="C28" s="12">
        <f t="shared" si="4"/>
        <v>6</v>
      </c>
      <c r="D28" s="12">
        <f t="shared" si="5"/>
        <v>13</v>
      </c>
      <c r="E28" s="12">
        <f t="shared" si="8"/>
        <v>3</v>
      </c>
      <c r="F28" s="15">
        <v>3</v>
      </c>
      <c r="G28" s="10"/>
      <c r="H28" s="12">
        <f t="shared" si="11"/>
        <v>3</v>
      </c>
      <c r="I28" s="12">
        <v>1</v>
      </c>
      <c r="J28" s="12">
        <v>2</v>
      </c>
      <c r="K28" s="12">
        <f t="shared" si="9"/>
        <v>12</v>
      </c>
      <c r="L28" s="12">
        <v>2</v>
      </c>
      <c r="M28" s="12">
        <v>10</v>
      </c>
      <c r="N28" s="12">
        <f t="shared" si="10"/>
        <v>1</v>
      </c>
      <c r="O28" s="10"/>
      <c r="P28" s="12">
        <v>1</v>
      </c>
    </row>
    <row r="29" spans="1:16" ht="12.75">
      <c r="A29" s="11" t="s">
        <v>569</v>
      </c>
      <c r="B29" s="12">
        <f t="shared" si="6"/>
        <v>119</v>
      </c>
      <c r="C29" s="12">
        <f t="shared" si="4"/>
        <v>108</v>
      </c>
      <c r="D29" s="12">
        <f t="shared" si="5"/>
        <v>11</v>
      </c>
      <c r="E29" s="12">
        <f t="shared" si="8"/>
        <v>9</v>
      </c>
      <c r="F29" s="15">
        <v>9</v>
      </c>
      <c r="G29" s="10"/>
      <c r="H29" s="12">
        <f t="shared" si="11"/>
        <v>2</v>
      </c>
      <c r="I29" s="12">
        <v>1</v>
      </c>
      <c r="J29" s="12">
        <v>1</v>
      </c>
      <c r="K29" s="12">
        <f t="shared" si="9"/>
        <v>23</v>
      </c>
      <c r="L29" s="12">
        <v>17</v>
      </c>
      <c r="M29" s="12">
        <v>6</v>
      </c>
      <c r="N29" s="12">
        <f t="shared" si="10"/>
        <v>85</v>
      </c>
      <c r="O29" s="12">
        <v>81</v>
      </c>
      <c r="P29" s="12">
        <v>4</v>
      </c>
    </row>
    <row r="30" spans="1:16" ht="12.75">
      <c r="A30" s="11" t="s">
        <v>570</v>
      </c>
      <c r="B30" s="12">
        <f t="shared" si="6"/>
        <v>176</v>
      </c>
      <c r="C30" s="12">
        <f t="shared" si="4"/>
        <v>111</v>
      </c>
      <c r="D30" s="12">
        <f t="shared" si="5"/>
        <v>65</v>
      </c>
      <c r="E30" s="12">
        <f t="shared" si="8"/>
        <v>4</v>
      </c>
      <c r="F30" s="15">
        <v>2</v>
      </c>
      <c r="G30" s="12">
        <v>2</v>
      </c>
      <c r="H30" s="12">
        <f t="shared" si="11"/>
        <v>50</v>
      </c>
      <c r="I30" s="12">
        <v>38</v>
      </c>
      <c r="J30" s="12">
        <v>12</v>
      </c>
      <c r="K30" s="12">
        <f t="shared" si="9"/>
        <v>53</v>
      </c>
      <c r="L30" s="12">
        <v>21</v>
      </c>
      <c r="M30" s="12">
        <v>32</v>
      </c>
      <c r="N30" s="12">
        <f t="shared" si="10"/>
        <v>69</v>
      </c>
      <c r="O30" s="12">
        <v>50</v>
      </c>
      <c r="P30" s="12">
        <v>19</v>
      </c>
    </row>
    <row r="31" spans="1:16" ht="12.75">
      <c r="A31" s="11" t="s">
        <v>571</v>
      </c>
      <c r="B31" s="12">
        <f t="shared" si="6"/>
        <v>28</v>
      </c>
      <c r="C31" s="12">
        <f t="shared" si="4"/>
        <v>11</v>
      </c>
      <c r="D31" s="12">
        <f t="shared" si="5"/>
        <v>17</v>
      </c>
      <c r="E31" s="12">
        <f t="shared" si="8"/>
        <v>1</v>
      </c>
      <c r="F31" s="15">
        <v>1</v>
      </c>
      <c r="G31" s="10"/>
      <c r="H31" s="12">
        <f t="shared" si="11"/>
        <v>11</v>
      </c>
      <c r="I31" s="12">
        <v>5</v>
      </c>
      <c r="J31" s="12">
        <v>6</v>
      </c>
      <c r="K31" s="12">
        <f t="shared" si="9"/>
        <v>14</v>
      </c>
      <c r="L31" s="12">
        <v>3</v>
      </c>
      <c r="M31" s="12">
        <v>11</v>
      </c>
      <c r="N31" s="12">
        <f t="shared" si="10"/>
        <v>2</v>
      </c>
      <c r="O31" s="12">
        <v>2</v>
      </c>
      <c r="P31" s="10"/>
    </row>
    <row r="32" spans="1:16" ht="12.75">
      <c r="A32" s="11" t="s">
        <v>572</v>
      </c>
      <c r="B32" s="12">
        <f t="shared" si="6"/>
        <v>59</v>
      </c>
      <c r="C32" s="12">
        <f t="shared" si="4"/>
        <v>30</v>
      </c>
      <c r="D32" s="12">
        <f t="shared" si="5"/>
        <v>29</v>
      </c>
      <c r="E32" s="12">
        <f t="shared" si="8"/>
        <v>2</v>
      </c>
      <c r="F32" s="15"/>
      <c r="G32" s="12">
        <v>2</v>
      </c>
      <c r="H32" s="12">
        <f t="shared" si="11"/>
        <v>41</v>
      </c>
      <c r="I32" s="12">
        <v>26</v>
      </c>
      <c r="J32" s="12">
        <v>15</v>
      </c>
      <c r="K32" s="12">
        <f t="shared" si="9"/>
        <v>11</v>
      </c>
      <c r="L32" s="12">
        <v>3</v>
      </c>
      <c r="M32" s="12">
        <v>8</v>
      </c>
      <c r="N32" s="12">
        <f t="shared" si="10"/>
        <v>5</v>
      </c>
      <c r="O32" s="12">
        <v>1</v>
      </c>
      <c r="P32" s="12">
        <v>4</v>
      </c>
    </row>
    <row r="33" spans="1:16" ht="12.75">
      <c r="A33" s="11" t="s">
        <v>573</v>
      </c>
      <c r="B33" s="12">
        <f t="shared" si="6"/>
        <v>26</v>
      </c>
      <c r="C33" s="12">
        <f t="shared" si="4"/>
        <v>5</v>
      </c>
      <c r="D33" s="12">
        <f t="shared" si="5"/>
        <v>21</v>
      </c>
      <c r="E33" s="12">
        <f t="shared" si="8"/>
        <v>2</v>
      </c>
      <c r="F33" s="15">
        <v>2</v>
      </c>
      <c r="G33" s="10"/>
      <c r="H33" s="12">
        <f t="shared" si="11"/>
        <v>1</v>
      </c>
      <c r="I33" s="12">
        <v>1</v>
      </c>
      <c r="J33" s="10"/>
      <c r="K33" s="12">
        <f t="shared" si="9"/>
        <v>22</v>
      </c>
      <c r="L33" s="12">
        <v>2</v>
      </c>
      <c r="M33" s="12">
        <v>20</v>
      </c>
      <c r="N33" s="12">
        <f t="shared" si="10"/>
        <v>1</v>
      </c>
      <c r="O33" s="10"/>
      <c r="P33" s="12">
        <v>1</v>
      </c>
    </row>
    <row r="34" spans="1:16" ht="12.75">
      <c r="A34" s="11" t="s">
        <v>611</v>
      </c>
      <c r="B34" s="12">
        <f t="shared" si="6"/>
        <v>29</v>
      </c>
      <c r="C34" s="12">
        <f t="shared" si="4"/>
        <v>19</v>
      </c>
      <c r="D34" s="12">
        <f t="shared" si="5"/>
        <v>10</v>
      </c>
      <c r="E34" s="12">
        <f t="shared" si="8"/>
        <v>5</v>
      </c>
      <c r="F34" s="15">
        <v>3</v>
      </c>
      <c r="G34" s="12">
        <v>2</v>
      </c>
      <c r="H34" s="12">
        <f t="shared" si="11"/>
        <v>19</v>
      </c>
      <c r="I34" s="12">
        <v>14</v>
      </c>
      <c r="J34" s="12">
        <v>5</v>
      </c>
      <c r="K34" s="12">
        <f t="shared" si="9"/>
        <v>4</v>
      </c>
      <c r="L34" s="12">
        <v>1</v>
      </c>
      <c r="M34" s="12">
        <v>3</v>
      </c>
      <c r="N34" s="12">
        <f t="shared" si="10"/>
        <v>1</v>
      </c>
      <c r="O34" s="12">
        <v>1</v>
      </c>
      <c r="P34" s="10"/>
    </row>
    <row r="35" spans="1:16" ht="12.75">
      <c r="A35" s="11" t="s">
        <v>575</v>
      </c>
      <c r="B35" s="12">
        <f t="shared" si="6"/>
        <v>12</v>
      </c>
      <c r="C35" s="12">
        <f t="shared" si="4"/>
        <v>4</v>
      </c>
      <c r="D35" s="12">
        <f t="shared" si="5"/>
        <v>8</v>
      </c>
      <c r="E35" s="12">
        <f t="shared" si="8"/>
        <v>4</v>
      </c>
      <c r="F35" s="15">
        <v>3</v>
      </c>
      <c r="G35" s="12">
        <v>1</v>
      </c>
      <c r="H35" s="10"/>
      <c r="I35" s="10"/>
      <c r="J35" s="10"/>
      <c r="K35" s="12">
        <f t="shared" si="9"/>
        <v>6</v>
      </c>
      <c r="L35" s="12">
        <v>1</v>
      </c>
      <c r="M35" s="12">
        <v>5</v>
      </c>
      <c r="N35" s="12">
        <f t="shared" si="10"/>
        <v>2</v>
      </c>
      <c r="O35" s="10"/>
      <c r="P35" s="12">
        <v>2</v>
      </c>
    </row>
    <row r="36" spans="1:17" ht="12.75">
      <c r="A36" s="11" t="s">
        <v>612</v>
      </c>
      <c r="B36" s="12">
        <f t="shared" si="6"/>
        <v>4</v>
      </c>
      <c r="C36" s="12">
        <f t="shared" si="4"/>
        <v>2</v>
      </c>
      <c r="D36" s="12">
        <f t="shared" si="5"/>
        <v>2</v>
      </c>
      <c r="E36" s="12">
        <f t="shared" si="8"/>
        <v>2</v>
      </c>
      <c r="F36" s="15">
        <v>2</v>
      </c>
      <c r="G36" s="10"/>
      <c r="H36" s="10"/>
      <c r="I36" s="10"/>
      <c r="J36" s="10"/>
      <c r="K36" s="12">
        <f t="shared" si="9"/>
        <v>1</v>
      </c>
      <c r="L36" s="10"/>
      <c r="M36" s="12">
        <v>1</v>
      </c>
      <c r="N36" s="12">
        <f t="shared" si="10"/>
        <v>1</v>
      </c>
      <c r="O36" s="10"/>
      <c r="P36" s="12">
        <v>1</v>
      </c>
      <c r="Q36" s="1" t="s">
        <v>64</v>
      </c>
    </row>
    <row r="37" spans="1:16" ht="12.75">
      <c r="A37" s="11" t="s">
        <v>577</v>
      </c>
      <c r="B37" s="12">
        <f t="shared" si="6"/>
        <v>63</v>
      </c>
      <c r="C37" s="12">
        <f t="shared" si="4"/>
        <v>43</v>
      </c>
      <c r="D37" s="12">
        <f t="shared" si="5"/>
        <v>20</v>
      </c>
      <c r="E37" s="10"/>
      <c r="F37" s="15"/>
      <c r="G37" s="10"/>
      <c r="H37" s="12">
        <f>SUM(I37:J37)</f>
        <v>7</v>
      </c>
      <c r="I37" s="12">
        <v>6</v>
      </c>
      <c r="J37" s="12">
        <v>1</v>
      </c>
      <c r="K37" s="12">
        <f t="shared" si="9"/>
        <v>34</v>
      </c>
      <c r="L37" s="12">
        <v>18</v>
      </c>
      <c r="M37" s="12">
        <v>16</v>
      </c>
      <c r="N37" s="12">
        <f t="shared" si="10"/>
        <v>22</v>
      </c>
      <c r="O37" s="12">
        <v>19</v>
      </c>
      <c r="P37" s="12">
        <v>3</v>
      </c>
    </row>
    <row r="38" spans="1:16" ht="12.75">
      <c r="A38" s="11" t="s">
        <v>578</v>
      </c>
      <c r="B38" s="12">
        <f t="shared" si="6"/>
        <v>2</v>
      </c>
      <c r="C38" s="10"/>
      <c r="D38" s="12">
        <f t="shared" si="5"/>
        <v>2</v>
      </c>
      <c r="E38" s="10"/>
      <c r="F38" s="15"/>
      <c r="G38" s="15"/>
      <c r="H38" s="12">
        <f>SUM(I38:J38)</f>
        <v>2</v>
      </c>
      <c r="I38" s="10"/>
      <c r="J38" s="12">
        <v>2</v>
      </c>
      <c r="K38" s="10"/>
      <c r="L38" s="10"/>
      <c r="M38" s="10"/>
      <c r="N38" s="10"/>
      <c r="O38" s="10"/>
      <c r="P38" s="10"/>
    </row>
    <row r="39" spans="4:15" ht="12.75">
      <c r="D39" s="16"/>
      <c r="E39" s="16"/>
      <c r="F39" s="16"/>
      <c r="G39" s="16"/>
      <c r="H39" s="16"/>
      <c r="O39" s="187" t="s">
        <v>827</v>
      </c>
    </row>
    <row r="40" ht="12.75">
      <c r="P40" s="1"/>
    </row>
    <row r="41" ht="12.75">
      <c r="S41" s="1" t="s">
        <v>64</v>
      </c>
    </row>
  </sheetData>
  <sheetProtection password="CA55" sheet="1" objects="1" scenarios="1"/>
  <mergeCells count="8">
    <mergeCell ref="N6:P6"/>
    <mergeCell ref="A1:P1"/>
    <mergeCell ref="A2:P2"/>
    <mergeCell ref="A3:P3"/>
    <mergeCell ref="B6:D6"/>
    <mergeCell ref="E6:G6"/>
    <mergeCell ref="H6:J6"/>
    <mergeCell ref="K6:M6"/>
  </mergeCells>
  <printOptions horizontalCentered="1"/>
  <pageMargins left="0.75" right="0.75" top="1" bottom="1" header="0" footer="0"/>
  <pageSetup horizontalDpi="600" verticalDpi="600" orientation="landscape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4"/>
  <sheetViews>
    <sheetView showGridLines="0" workbookViewId="0" topLeftCell="A48">
      <selection activeCell="B72" sqref="B72"/>
    </sheetView>
  </sheetViews>
  <sheetFormatPr defaultColWidth="9.625" defaultRowHeight="12.75"/>
  <cols>
    <col min="1" max="1" width="37.875" style="118" customWidth="1"/>
    <col min="2" max="6" width="10.125" style="118" customWidth="1"/>
    <col min="7" max="7" width="11.625" style="118" customWidth="1"/>
    <col min="8" max="8" width="3.625" style="118" customWidth="1"/>
    <col min="9" max="9" width="1.625" style="118" customWidth="1"/>
    <col min="10" max="10" width="4.625" style="118" customWidth="1"/>
    <col min="11" max="11" width="9.625" style="118" customWidth="1"/>
    <col min="12" max="12" width="6.625" style="118" customWidth="1"/>
    <col min="13" max="16384" width="9.625" style="118" customWidth="1"/>
  </cols>
  <sheetData>
    <row r="1" spans="1:6" s="114" customFormat="1" ht="12.75">
      <c r="A1" s="518" t="s">
        <v>0</v>
      </c>
      <c r="B1" s="518"/>
      <c r="C1" s="518"/>
      <c r="D1" s="518"/>
      <c r="E1" s="518"/>
      <c r="F1" s="518"/>
    </row>
    <row r="2" spans="1:13" s="114" customFormat="1" ht="12.75">
      <c r="A2" s="518" t="s">
        <v>613</v>
      </c>
      <c r="B2" s="518"/>
      <c r="C2" s="518"/>
      <c r="D2" s="518"/>
      <c r="E2" s="518"/>
      <c r="F2" s="518"/>
      <c r="M2" s="113" t="s">
        <v>64</v>
      </c>
    </row>
    <row r="3" spans="1:8" s="114" customFormat="1" ht="12.75">
      <c r="A3" s="518" t="s">
        <v>614</v>
      </c>
      <c r="B3" s="518"/>
      <c r="C3" s="518"/>
      <c r="D3" s="518"/>
      <c r="E3" s="518"/>
      <c r="F3" s="518"/>
      <c r="H3" s="113" t="s">
        <v>64</v>
      </c>
    </row>
    <row r="4" spans="1:6" s="114" customFormat="1" ht="12.75">
      <c r="A4" s="518" t="s">
        <v>615</v>
      </c>
      <c r="B4" s="518"/>
      <c r="C4" s="518"/>
      <c r="D4" s="518"/>
      <c r="E4" s="518"/>
      <c r="F4" s="518"/>
    </row>
    <row r="5" s="114" customFormat="1" ht="12.75">
      <c r="A5" s="113"/>
    </row>
    <row r="6" s="114" customFormat="1" ht="12.75">
      <c r="A6" s="114" t="s">
        <v>616</v>
      </c>
    </row>
    <row r="7" spans="1:6" s="114" customFormat="1" ht="12.75">
      <c r="A7" s="519" t="s">
        <v>618</v>
      </c>
      <c r="B7" s="521" t="s">
        <v>537</v>
      </c>
      <c r="C7" s="515" t="s">
        <v>617</v>
      </c>
      <c r="D7" s="516"/>
      <c r="E7" s="516"/>
      <c r="F7" s="517"/>
    </row>
    <row r="8" spans="1:6" s="114" customFormat="1" ht="12.75">
      <c r="A8" s="520"/>
      <c r="B8" s="522"/>
      <c r="C8" s="306" t="s">
        <v>619</v>
      </c>
      <c r="D8" s="306" t="s">
        <v>620</v>
      </c>
      <c r="E8" s="306" t="s">
        <v>621</v>
      </c>
      <c r="F8" s="305" t="s">
        <v>937</v>
      </c>
    </row>
    <row r="9" spans="1:6" ht="12.75">
      <c r="A9" s="303" t="s">
        <v>527</v>
      </c>
      <c r="B9" s="304">
        <f>SUM(B10:B58)</f>
        <v>885</v>
      </c>
      <c r="C9" s="304">
        <f>SUM(C10:C58)</f>
        <v>49</v>
      </c>
      <c r="D9" s="304">
        <f>SUM(D10:D58)</f>
        <v>287</v>
      </c>
      <c r="E9" s="304">
        <f>SUM(E10:E58)</f>
        <v>302</v>
      </c>
      <c r="F9" s="304">
        <f>SUM(F10:F58)</f>
        <v>247</v>
      </c>
    </row>
    <row r="10" spans="1:6" ht="12.75">
      <c r="A10" s="116" t="s">
        <v>566</v>
      </c>
      <c r="B10" s="117">
        <f aca="true" t="shared" si="0" ref="B10:B41">SUM(C10:F10)</f>
        <v>6</v>
      </c>
      <c r="C10" s="117">
        <v>2</v>
      </c>
      <c r="D10" s="115"/>
      <c r="E10" s="117">
        <v>3</v>
      </c>
      <c r="F10" s="119">
        <v>1</v>
      </c>
    </row>
    <row r="11" spans="1:6" ht="12.75">
      <c r="A11" s="116" t="s">
        <v>567</v>
      </c>
      <c r="B11" s="117">
        <f t="shared" si="0"/>
        <v>14</v>
      </c>
      <c r="C11" s="117">
        <v>3</v>
      </c>
      <c r="D11" s="117">
        <v>6</v>
      </c>
      <c r="E11" s="117">
        <v>4</v>
      </c>
      <c r="F11" s="119">
        <v>1</v>
      </c>
    </row>
    <row r="12" spans="1:6" ht="12.75">
      <c r="A12" s="116" t="s">
        <v>568</v>
      </c>
      <c r="B12" s="117">
        <f t="shared" si="0"/>
        <v>19</v>
      </c>
      <c r="C12" s="117">
        <v>3</v>
      </c>
      <c r="D12" s="117">
        <v>3</v>
      </c>
      <c r="E12" s="117">
        <v>12</v>
      </c>
      <c r="F12" s="119">
        <v>1</v>
      </c>
    </row>
    <row r="13" spans="1:6" ht="12.75">
      <c r="A13" s="116" t="s">
        <v>569</v>
      </c>
      <c r="B13" s="117">
        <f t="shared" si="0"/>
        <v>29</v>
      </c>
      <c r="C13" s="117">
        <v>6</v>
      </c>
      <c r="D13" s="117">
        <v>2</v>
      </c>
      <c r="E13" s="117">
        <v>12</v>
      </c>
      <c r="F13" s="119">
        <v>9</v>
      </c>
    </row>
    <row r="14" spans="1:6" ht="12.75">
      <c r="A14" s="116" t="s">
        <v>570</v>
      </c>
      <c r="B14" s="117">
        <f t="shared" si="0"/>
        <v>35</v>
      </c>
      <c r="C14" s="117">
        <v>3</v>
      </c>
      <c r="D14" s="117">
        <v>7</v>
      </c>
      <c r="E14" s="117">
        <v>20</v>
      </c>
      <c r="F14" s="119">
        <v>5</v>
      </c>
    </row>
    <row r="15" spans="1:6" ht="12.75">
      <c r="A15" s="116" t="s">
        <v>571</v>
      </c>
      <c r="B15" s="117">
        <f t="shared" si="0"/>
        <v>28</v>
      </c>
      <c r="C15" s="117">
        <v>1</v>
      </c>
      <c r="D15" s="117">
        <v>11</v>
      </c>
      <c r="E15" s="117">
        <v>14</v>
      </c>
      <c r="F15" s="119">
        <v>2</v>
      </c>
    </row>
    <row r="16" spans="1:6" ht="12.75">
      <c r="A16" s="116" t="s">
        <v>572</v>
      </c>
      <c r="B16" s="117">
        <f t="shared" si="0"/>
        <v>46</v>
      </c>
      <c r="C16" s="117">
        <v>2</v>
      </c>
      <c r="D16" s="117">
        <v>30</v>
      </c>
      <c r="E16" s="117">
        <v>10</v>
      </c>
      <c r="F16" s="119">
        <v>4</v>
      </c>
    </row>
    <row r="17" spans="1:6" ht="12.75">
      <c r="A17" s="116" t="s">
        <v>622</v>
      </c>
      <c r="B17" s="117">
        <f t="shared" si="0"/>
        <v>16</v>
      </c>
      <c r="C17" s="117">
        <v>1</v>
      </c>
      <c r="D17" s="117">
        <v>4</v>
      </c>
      <c r="E17" s="117">
        <v>9</v>
      </c>
      <c r="F17" s="119">
        <v>2</v>
      </c>
    </row>
    <row r="18" spans="1:6" ht="12.75">
      <c r="A18" s="116" t="s">
        <v>555</v>
      </c>
      <c r="B18" s="117">
        <f t="shared" si="0"/>
        <v>40</v>
      </c>
      <c r="C18" s="117">
        <v>2</v>
      </c>
      <c r="D18" s="117">
        <v>9</v>
      </c>
      <c r="E18" s="117">
        <v>24</v>
      </c>
      <c r="F18" s="119">
        <v>5</v>
      </c>
    </row>
    <row r="19" spans="1:6" ht="12.75">
      <c r="A19" s="116" t="s">
        <v>560</v>
      </c>
      <c r="B19" s="117">
        <f t="shared" si="0"/>
        <v>4</v>
      </c>
      <c r="C19" s="117">
        <v>1</v>
      </c>
      <c r="D19" s="115"/>
      <c r="E19" s="117">
        <v>3</v>
      </c>
      <c r="F19" s="119"/>
    </row>
    <row r="20" spans="1:6" ht="12.75">
      <c r="A20" s="116" t="s">
        <v>606</v>
      </c>
      <c r="B20" s="117">
        <f t="shared" si="0"/>
        <v>46</v>
      </c>
      <c r="C20" s="117">
        <v>1</v>
      </c>
      <c r="D20" s="117">
        <v>28</v>
      </c>
      <c r="E20" s="117">
        <v>13</v>
      </c>
      <c r="F20" s="119">
        <v>4</v>
      </c>
    </row>
    <row r="21" spans="1:6" ht="12.75">
      <c r="A21" s="116" t="s">
        <v>603</v>
      </c>
      <c r="B21" s="117">
        <f t="shared" si="0"/>
        <v>98</v>
      </c>
      <c r="C21" s="117">
        <v>1</v>
      </c>
      <c r="D21" s="117">
        <v>74</v>
      </c>
      <c r="E21" s="117">
        <v>14</v>
      </c>
      <c r="F21" s="119">
        <v>9</v>
      </c>
    </row>
    <row r="22" spans="1:6" ht="12.75">
      <c r="A22" s="116" t="s">
        <v>559</v>
      </c>
      <c r="B22" s="117">
        <f t="shared" si="0"/>
        <v>18</v>
      </c>
      <c r="C22" s="117">
        <v>2</v>
      </c>
      <c r="D22" s="115"/>
      <c r="E22" s="117">
        <v>12</v>
      </c>
      <c r="F22" s="119">
        <v>4</v>
      </c>
    </row>
    <row r="23" spans="1:6" ht="12.75">
      <c r="A23" s="116" t="s">
        <v>573</v>
      </c>
      <c r="B23" s="117">
        <f t="shared" si="0"/>
        <v>26</v>
      </c>
      <c r="C23" s="117">
        <v>2</v>
      </c>
      <c r="D23" s="117">
        <v>1</v>
      </c>
      <c r="E23" s="117">
        <v>22</v>
      </c>
      <c r="F23" s="119">
        <v>1</v>
      </c>
    </row>
    <row r="24" spans="1:6" ht="12.75">
      <c r="A24" s="116" t="s">
        <v>557</v>
      </c>
      <c r="B24" s="117">
        <f t="shared" si="0"/>
        <v>2</v>
      </c>
      <c r="C24" s="115"/>
      <c r="D24" s="115"/>
      <c r="E24" s="117">
        <v>2</v>
      </c>
      <c r="F24" s="119"/>
    </row>
    <row r="25" spans="1:6" ht="12.75">
      <c r="A25" s="116" t="s">
        <v>558</v>
      </c>
      <c r="B25" s="117">
        <f t="shared" si="0"/>
        <v>7</v>
      </c>
      <c r="C25" s="117">
        <v>1</v>
      </c>
      <c r="D25" s="115"/>
      <c r="E25" s="117">
        <v>5</v>
      </c>
      <c r="F25" s="119">
        <v>1</v>
      </c>
    </row>
    <row r="26" spans="1:6" ht="12.75">
      <c r="A26" s="116" t="s">
        <v>611</v>
      </c>
      <c r="B26" s="117">
        <f t="shared" si="0"/>
        <v>29</v>
      </c>
      <c r="C26" s="117">
        <v>5</v>
      </c>
      <c r="D26" s="117">
        <v>19</v>
      </c>
      <c r="E26" s="117">
        <v>4</v>
      </c>
      <c r="F26" s="119">
        <v>1</v>
      </c>
    </row>
    <row r="27" spans="1:6" ht="12.75">
      <c r="A27" s="116" t="s">
        <v>609</v>
      </c>
      <c r="B27" s="117">
        <f t="shared" si="0"/>
        <v>2</v>
      </c>
      <c r="C27" s="115"/>
      <c r="D27" s="115"/>
      <c r="E27" s="117">
        <v>2</v>
      </c>
      <c r="F27" s="119"/>
    </row>
    <row r="28" spans="1:6" ht="12.75">
      <c r="A28" s="116" t="s">
        <v>623</v>
      </c>
      <c r="B28" s="117">
        <f t="shared" si="0"/>
        <v>7</v>
      </c>
      <c r="C28" s="115"/>
      <c r="D28" s="115"/>
      <c r="E28" s="115"/>
      <c r="F28" s="117">
        <v>7</v>
      </c>
    </row>
    <row r="29" spans="1:6" ht="12.75">
      <c r="A29" s="116" t="s">
        <v>624</v>
      </c>
      <c r="B29" s="117">
        <f t="shared" si="0"/>
        <v>7</v>
      </c>
      <c r="C29" s="117">
        <v>1</v>
      </c>
      <c r="D29" s="115"/>
      <c r="E29" s="117">
        <v>2</v>
      </c>
      <c r="F29" s="119">
        <v>4</v>
      </c>
    </row>
    <row r="30" spans="1:6" ht="12.75">
      <c r="A30" s="116" t="s">
        <v>625</v>
      </c>
      <c r="B30" s="117">
        <f t="shared" si="0"/>
        <v>28</v>
      </c>
      <c r="C30" s="117">
        <v>1</v>
      </c>
      <c r="D30" s="115"/>
      <c r="E30" s="117">
        <v>1</v>
      </c>
      <c r="F30" s="119">
        <v>26</v>
      </c>
    </row>
    <row r="31" spans="1:6" ht="12.75">
      <c r="A31" s="116" t="s">
        <v>626</v>
      </c>
      <c r="B31" s="117">
        <f t="shared" si="0"/>
        <v>11</v>
      </c>
      <c r="C31" s="115"/>
      <c r="D31" s="117">
        <v>4</v>
      </c>
      <c r="E31" s="117">
        <v>4</v>
      </c>
      <c r="F31" s="119">
        <v>3</v>
      </c>
    </row>
    <row r="32" spans="1:6" ht="12.75">
      <c r="A32" s="116" t="s">
        <v>627</v>
      </c>
      <c r="B32" s="117">
        <f t="shared" si="0"/>
        <v>20</v>
      </c>
      <c r="C32" s="115"/>
      <c r="D32" s="115"/>
      <c r="E32" s="117">
        <v>17</v>
      </c>
      <c r="F32" s="119">
        <v>3</v>
      </c>
    </row>
    <row r="33" spans="1:6" ht="12.75">
      <c r="A33" s="116" t="s">
        <v>628</v>
      </c>
      <c r="B33" s="117">
        <f t="shared" si="0"/>
        <v>9</v>
      </c>
      <c r="C33" s="115"/>
      <c r="D33" s="115"/>
      <c r="E33" s="117">
        <v>4</v>
      </c>
      <c r="F33" s="119">
        <v>5</v>
      </c>
    </row>
    <row r="34" spans="1:6" ht="12.75">
      <c r="A34" s="116" t="s">
        <v>629</v>
      </c>
      <c r="B34" s="117">
        <f t="shared" si="0"/>
        <v>14</v>
      </c>
      <c r="C34" s="115"/>
      <c r="D34" s="115"/>
      <c r="E34" s="117">
        <v>7</v>
      </c>
      <c r="F34" s="117">
        <v>7</v>
      </c>
    </row>
    <row r="35" spans="1:6" ht="12.75">
      <c r="A35" s="116" t="s">
        <v>630</v>
      </c>
      <c r="B35" s="117">
        <f t="shared" si="0"/>
        <v>4</v>
      </c>
      <c r="C35" s="115"/>
      <c r="D35" s="115"/>
      <c r="E35" s="117">
        <v>2</v>
      </c>
      <c r="F35" s="119">
        <v>2</v>
      </c>
    </row>
    <row r="36" spans="1:6" ht="12.75">
      <c r="A36" s="116" t="s">
        <v>631</v>
      </c>
      <c r="B36" s="117">
        <f t="shared" si="0"/>
        <v>93</v>
      </c>
      <c r="C36" s="115"/>
      <c r="D36" s="115"/>
      <c r="E36" s="117">
        <v>29</v>
      </c>
      <c r="F36" s="119">
        <v>64</v>
      </c>
    </row>
    <row r="37" spans="1:6" ht="12.75">
      <c r="A37" s="116" t="s">
        <v>632</v>
      </c>
      <c r="B37" s="117">
        <f t="shared" si="0"/>
        <v>39</v>
      </c>
      <c r="C37" s="117">
        <v>1</v>
      </c>
      <c r="D37" s="117">
        <v>38</v>
      </c>
      <c r="E37" s="115"/>
      <c r="F37" s="119"/>
    </row>
    <row r="38" spans="1:6" ht="12.75">
      <c r="A38" s="116" t="s">
        <v>633</v>
      </c>
      <c r="B38" s="117">
        <f t="shared" si="0"/>
        <v>6</v>
      </c>
      <c r="C38" s="117">
        <v>1</v>
      </c>
      <c r="D38" s="115"/>
      <c r="E38" s="117">
        <v>4</v>
      </c>
      <c r="F38" s="119">
        <v>1</v>
      </c>
    </row>
    <row r="39" spans="1:6" ht="12.75">
      <c r="A39" s="116" t="s">
        <v>634</v>
      </c>
      <c r="B39" s="117">
        <f t="shared" si="0"/>
        <v>1</v>
      </c>
      <c r="C39" s="115"/>
      <c r="D39" s="117">
        <v>1</v>
      </c>
      <c r="E39" s="115"/>
      <c r="F39" s="119"/>
    </row>
    <row r="40" spans="1:6" ht="12.75">
      <c r="A40" s="116" t="s">
        <v>635</v>
      </c>
      <c r="B40" s="117">
        <f t="shared" si="0"/>
        <v>7</v>
      </c>
      <c r="C40" s="117">
        <v>2</v>
      </c>
      <c r="D40" s="115"/>
      <c r="E40" s="117">
        <v>4</v>
      </c>
      <c r="F40" s="117">
        <v>1</v>
      </c>
    </row>
    <row r="41" spans="1:6" ht="12.75">
      <c r="A41" s="116" t="s">
        <v>562</v>
      </c>
      <c r="B41" s="117">
        <f t="shared" si="0"/>
        <v>4</v>
      </c>
      <c r="C41" s="117">
        <v>1</v>
      </c>
      <c r="D41" s="115"/>
      <c r="E41" s="117">
        <v>2</v>
      </c>
      <c r="F41" s="117">
        <v>1</v>
      </c>
    </row>
    <row r="42" spans="1:6" ht="12.75">
      <c r="A42" s="116" t="s">
        <v>636</v>
      </c>
      <c r="B42" s="117">
        <f aca="true" t="shared" si="1" ref="B42:B58">SUM(C42:F42)</f>
        <v>4</v>
      </c>
      <c r="C42" s="117">
        <v>1</v>
      </c>
      <c r="D42" s="115"/>
      <c r="E42" s="117">
        <v>2</v>
      </c>
      <c r="F42" s="117">
        <v>1</v>
      </c>
    </row>
    <row r="43" spans="1:6" ht="12.75">
      <c r="A43" s="116" t="s">
        <v>637</v>
      </c>
      <c r="B43" s="117">
        <f t="shared" si="1"/>
        <v>36</v>
      </c>
      <c r="C43" s="115"/>
      <c r="D43" s="115"/>
      <c r="E43" s="117">
        <v>10</v>
      </c>
      <c r="F43" s="117">
        <v>26</v>
      </c>
    </row>
    <row r="44" spans="1:6" ht="12.75">
      <c r="A44" s="116" t="s">
        <v>638</v>
      </c>
      <c r="B44" s="117">
        <f t="shared" si="1"/>
        <v>11</v>
      </c>
      <c r="C44" s="117">
        <v>1</v>
      </c>
      <c r="D44" s="117">
        <v>1</v>
      </c>
      <c r="E44" s="117">
        <v>8</v>
      </c>
      <c r="F44" s="117">
        <v>1</v>
      </c>
    </row>
    <row r="45" spans="1:6" ht="12.75">
      <c r="A45" s="116" t="s">
        <v>639</v>
      </c>
      <c r="B45" s="117">
        <f t="shared" si="1"/>
        <v>1</v>
      </c>
      <c r="C45" s="115"/>
      <c r="D45" s="115"/>
      <c r="E45" s="115"/>
      <c r="F45" s="117">
        <v>1</v>
      </c>
    </row>
    <row r="46" spans="1:6" ht="12.75">
      <c r="A46" s="116" t="s">
        <v>640</v>
      </c>
      <c r="B46" s="117">
        <f t="shared" si="1"/>
        <v>27</v>
      </c>
      <c r="C46" s="115"/>
      <c r="D46" s="117">
        <v>27</v>
      </c>
      <c r="E46" s="115"/>
      <c r="F46" s="115"/>
    </row>
    <row r="47" spans="1:6" ht="12.75">
      <c r="A47" s="116" t="s">
        <v>641</v>
      </c>
      <c r="B47" s="117">
        <f t="shared" si="1"/>
        <v>2</v>
      </c>
      <c r="C47" s="115"/>
      <c r="D47" s="117">
        <v>2</v>
      </c>
      <c r="E47" s="115"/>
      <c r="F47" s="115"/>
    </row>
    <row r="48" spans="1:6" ht="12.75">
      <c r="A48" s="116" t="s">
        <v>642</v>
      </c>
      <c r="B48" s="117">
        <f t="shared" si="1"/>
        <v>1</v>
      </c>
      <c r="C48" s="115"/>
      <c r="D48" s="117">
        <v>1</v>
      </c>
      <c r="E48" s="115"/>
      <c r="F48" s="115"/>
    </row>
    <row r="49" spans="1:6" ht="12.75">
      <c r="A49" s="116" t="s">
        <v>643</v>
      </c>
      <c r="B49" s="117">
        <f t="shared" si="1"/>
        <v>6</v>
      </c>
      <c r="C49" s="115"/>
      <c r="D49" s="117">
        <v>4</v>
      </c>
      <c r="E49" s="117">
        <v>2</v>
      </c>
      <c r="F49" s="115"/>
    </row>
    <row r="50" spans="1:6" ht="12.75">
      <c r="A50" s="116" t="s">
        <v>644</v>
      </c>
      <c r="B50" s="117">
        <f t="shared" si="1"/>
        <v>4</v>
      </c>
      <c r="C50" s="117">
        <v>2</v>
      </c>
      <c r="D50" s="115"/>
      <c r="E50" s="117">
        <v>2</v>
      </c>
      <c r="F50" s="115"/>
    </row>
    <row r="51" spans="1:6" ht="12.75">
      <c r="A51" s="116" t="s">
        <v>645</v>
      </c>
      <c r="B51" s="117">
        <f t="shared" si="1"/>
        <v>45</v>
      </c>
      <c r="C51" s="115"/>
      <c r="D51" s="115"/>
      <c r="E51" s="117">
        <v>4</v>
      </c>
      <c r="F51" s="117">
        <v>41</v>
      </c>
    </row>
    <row r="52" spans="1:6" ht="12.75">
      <c r="A52" s="116" t="s">
        <v>646</v>
      </c>
      <c r="B52" s="117">
        <f t="shared" si="1"/>
        <v>2</v>
      </c>
      <c r="C52" s="115"/>
      <c r="D52" s="117">
        <v>2</v>
      </c>
      <c r="E52" s="115"/>
      <c r="F52" s="115"/>
    </row>
    <row r="53" spans="1:6" ht="12.75">
      <c r="A53" s="116" t="s">
        <v>647</v>
      </c>
      <c r="B53" s="117">
        <f t="shared" si="1"/>
        <v>11</v>
      </c>
      <c r="C53" s="115"/>
      <c r="D53" s="117">
        <v>9</v>
      </c>
      <c r="E53" s="117">
        <v>1</v>
      </c>
      <c r="F53" s="117">
        <v>1</v>
      </c>
    </row>
    <row r="54" spans="1:6" ht="12.75">
      <c r="A54" s="116" t="s">
        <v>648</v>
      </c>
      <c r="B54" s="117">
        <f t="shared" si="1"/>
        <v>10</v>
      </c>
      <c r="C54" s="115"/>
      <c r="D54" s="115"/>
      <c r="E54" s="117">
        <v>9</v>
      </c>
      <c r="F54" s="117">
        <v>1</v>
      </c>
    </row>
    <row r="55" spans="1:6" ht="12.75">
      <c r="A55" s="116" t="s">
        <v>612</v>
      </c>
      <c r="B55" s="117">
        <f t="shared" si="1"/>
        <v>4</v>
      </c>
      <c r="C55" s="117">
        <v>2</v>
      </c>
      <c r="D55" s="115"/>
      <c r="E55" s="117">
        <v>1</v>
      </c>
      <c r="F55" s="117">
        <v>1</v>
      </c>
    </row>
    <row r="56" spans="1:6" ht="12.75">
      <c r="A56" s="116" t="s">
        <v>649</v>
      </c>
      <c r="B56" s="117">
        <f t="shared" si="1"/>
        <v>2</v>
      </c>
      <c r="C56" s="115"/>
      <c r="D56" s="115"/>
      <c r="E56" s="117">
        <v>2</v>
      </c>
      <c r="F56" s="115"/>
    </row>
    <row r="57" spans="1:6" ht="12.75">
      <c r="A57" s="116" t="s">
        <v>578</v>
      </c>
      <c r="B57" s="117">
        <f t="shared" si="1"/>
        <v>2</v>
      </c>
      <c r="C57" s="115"/>
      <c r="D57" s="117">
        <v>2</v>
      </c>
      <c r="E57" s="115"/>
      <c r="F57" s="115"/>
    </row>
    <row r="58" spans="1:6" ht="12.75">
      <c r="A58" s="116" t="s">
        <v>650</v>
      </c>
      <c r="B58" s="117">
        <f t="shared" si="1"/>
        <v>2</v>
      </c>
      <c r="C58" s="115"/>
      <c r="D58" s="117">
        <v>2</v>
      </c>
      <c r="E58" s="115"/>
      <c r="F58" s="115"/>
    </row>
    <row r="59" spans="1:6" ht="10.5" customHeight="1">
      <c r="A59" s="307" t="s">
        <v>528</v>
      </c>
      <c r="B59" s="308"/>
      <c r="F59" s="309" t="s">
        <v>830</v>
      </c>
    </row>
    <row r="60" spans="1:2" ht="10.5" customHeight="1">
      <c r="A60" s="307" t="s">
        <v>529</v>
      </c>
      <c r="B60" s="308"/>
    </row>
    <row r="61" spans="1:2" ht="10.5" customHeight="1">
      <c r="A61" s="307" t="s">
        <v>651</v>
      </c>
      <c r="B61" s="308"/>
    </row>
    <row r="62" spans="1:2" ht="10.5" customHeight="1">
      <c r="A62" s="307" t="s">
        <v>652</v>
      </c>
      <c r="B62" s="308"/>
    </row>
    <row r="63" spans="1:2" ht="10.5" customHeight="1">
      <c r="A63" s="307" t="s">
        <v>653</v>
      </c>
      <c r="B63" s="308"/>
    </row>
    <row r="64" spans="1:2" ht="10.5" customHeight="1">
      <c r="A64" s="307" t="s">
        <v>654</v>
      </c>
      <c r="B64" s="308"/>
    </row>
  </sheetData>
  <sheetProtection password="CA55" sheet="1" objects="1" scenarios="1"/>
  <mergeCells count="7">
    <mergeCell ref="C7:F7"/>
    <mergeCell ref="A1:F1"/>
    <mergeCell ref="A2:F2"/>
    <mergeCell ref="A3:F3"/>
    <mergeCell ref="A4:F4"/>
    <mergeCell ref="A7:A8"/>
    <mergeCell ref="B7:B8"/>
  </mergeCells>
  <printOptions horizontalCentered="1"/>
  <pageMargins left="0.75" right="0.75" top="1" bottom="1" header="0" footer="0"/>
  <pageSetup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transitionEntry="1"/>
  <dimension ref="A3:S76"/>
  <sheetViews>
    <sheetView showGridLines="0" workbookViewId="0" topLeftCell="A1">
      <pane ySplit="5" topLeftCell="BM6" activePane="bottomLeft" state="frozen"/>
      <selection pane="topLeft" activeCell="A1" sqref="A1"/>
      <selection pane="bottomLeft" activeCell="B12" sqref="B12"/>
    </sheetView>
  </sheetViews>
  <sheetFormatPr defaultColWidth="9.625" defaultRowHeight="12.75"/>
  <cols>
    <col min="1" max="1" width="40.625" style="2" customWidth="1"/>
    <col min="2" max="2" width="5.625" style="2" customWidth="1"/>
    <col min="3" max="3" width="8.50390625" style="2" customWidth="1"/>
    <col min="4" max="4" width="8.125" style="2" customWidth="1"/>
    <col min="5" max="5" width="5.625" style="2" customWidth="1"/>
    <col min="6" max="6" width="8.50390625" style="2" customWidth="1"/>
    <col min="7" max="7" width="8.125" style="2" customWidth="1"/>
    <col min="8" max="8" width="5.625" style="2" customWidth="1"/>
    <col min="9" max="9" width="8.50390625" style="2" customWidth="1"/>
    <col min="10" max="10" width="8.125" style="2" customWidth="1"/>
    <col min="11" max="11" width="5.625" style="2" customWidth="1"/>
    <col min="12" max="12" width="8.50390625" style="2" customWidth="1"/>
    <col min="13" max="13" width="8.125" style="2" customWidth="1"/>
    <col min="14" max="14" width="5.625" style="2" customWidth="1"/>
    <col min="15" max="15" width="8.50390625" style="2" customWidth="1"/>
    <col min="16" max="16" width="8.125" style="2" customWidth="1"/>
    <col min="17" max="18" width="5.625" style="2" customWidth="1"/>
    <col min="19" max="16384" width="9.625" style="2" customWidth="1"/>
  </cols>
  <sheetData>
    <row r="3" spans="1:16" s="4" customFormat="1" ht="12.75">
      <c r="A3" s="375" t="s">
        <v>657</v>
      </c>
      <c r="B3" s="370" t="s">
        <v>115</v>
      </c>
      <c r="C3" s="372"/>
      <c r="D3" s="372"/>
      <c r="E3" s="474" t="s">
        <v>538</v>
      </c>
      <c r="F3" s="514"/>
      <c r="G3" s="475"/>
      <c r="H3" s="370" t="s">
        <v>655</v>
      </c>
      <c r="I3" s="372"/>
      <c r="J3" s="371"/>
      <c r="K3" s="370" t="s">
        <v>938</v>
      </c>
      <c r="L3" s="372"/>
      <c r="M3" s="371"/>
      <c r="N3" s="370" t="s">
        <v>656</v>
      </c>
      <c r="O3" s="372"/>
      <c r="P3" s="371"/>
    </row>
    <row r="4" spans="1:16" s="4" customFormat="1" ht="12.75">
      <c r="A4" s="376"/>
      <c r="B4" s="136"/>
      <c r="C4" s="138"/>
      <c r="D4" s="255"/>
      <c r="E4" s="296"/>
      <c r="F4" s="295"/>
      <c r="G4" s="295"/>
      <c r="H4" s="375" t="s">
        <v>163</v>
      </c>
      <c r="I4" s="255"/>
      <c r="J4" s="255"/>
      <c r="K4" s="150"/>
      <c r="L4" s="255"/>
      <c r="M4" s="255"/>
      <c r="N4" s="150"/>
      <c r="O4" s="255"/>
      <c r="P4" s="255"/>
    </row>
    <row r="5" spans="1:19" s="4" customFormat="1" ht="13.5" customHeight="1">
      <c r="A5" s="366"/>
      <c r="B5" s="140" t="s">
        <v>163</v>
      </c>
      <c r="C5" s="140" t="s">
        <v>362</v>
      </c>
      <c r="D5" s="140" t="s">
        <v>363</v>
      </c>
      <c r="E5" s="140" t="s">
        <v>163</v>
      </c>
      <c r="F5" s="140" t="s">
        <v>362</v>
      </c>
      <c r="G5" s="140" t="s">
        <v>363</v>
      </c>
      <c r="H5" s="366"/>
      <c r="I5" s="244" t="s">
        <v>362</v>
      </c>
      <c r="J5" s="244" t="s">
        <v>363</v>
      </c>
      <c r="K5" s="140" t="s">
        <v>163</v>
      </c>
      <c r="L5" s="244" t="s">
        <v>362</v>
      </c>
      <c r="M5" s="244" t="s">
        <v>363</v>
      </c>
      <c r="N5" s="140" t="s">
        <v>163</v>
      </c>
      <c r="O5" s="244" t="s">
        <v>362</v>
      </c>
      <c r="P5" s="244" t="s">
        <v>363</v>
      </c>
      <c r="Q5" s="14"/>
      <c r="R5" s="14"/>
      <c r="S5" s="14"/>
    </row>
    <row r="6" spans="1:16" ht="12.75">
      <c r="A6" s="254" t="s">
        <v>570</v>
      </c>
      <c r="B6" s="125">
        <f aca="true" t="shared" si="0" ref="B6:P6">SUM(B7:B12)</f>
        <v>176</v>
      </c>
      <c r="C6" s="125">
        <f t="shared" si="0"/>
        <v>111</v>
      </c>
      <c r="D6" s="125">
        <f t="shared" si="0"/>
        <v>65</v>
      </c>
      <c r="E6" s="125">
        <f t="shared" si="0"/>
        <v>4</v>
      </c>
      <c r="F6" s="125">
        <f t="shared" si="0"/>
        <v>2</v>
      </c>
      <c r="G6" s="125">
        <f t="shared" si="0"/>
        <v>2</v>
      </c>
      <c r="H6" s="125">
        <f t="shared" si="0"/>
        <v>50</v>
      </c>
      <c r="I6" s="125">
        <f t="shared" si="0"/>
        <v>38</v>
      </c>
      <c r="J6" s="125">
        <f t="shared" si="0"/>
        <v>12</v>
      </c>
      <c r="K6" s="125">
        <f t="shared" si="0"/>
        <v>53</v>
      </c>
      <c r="L6" s="125">
        <f t="shared" si="0"/>
        <v>21</v>
      </c>
      <c r="M6" s="125">
        <f t="shared" si="0"/>
        <v>32</v>
      </c>
      <c r="N6" s="125">
        <f t="shared" si="0"/>
        <v>69</v>
      </c>
      <c r="O6" s="125"/>
      <c r="P6" s="125">
        <f t="shared" si="0"/>
        <v>19</v>
      </c>
    </row>
    <row r="7" spans="1:16" ht="12.75">
      <c r="A7" s="11" t="s">
        <v>658</v>
      </c>
      <c r="B7" s="12">
        <f aca="true" t="shared" si="1" ref="B7:B12">SUM(C7:D7)</f>
        <v>35</v>
      </c>
      <c r="C7" s="12">
        <f aca="true" t="shared" si="2" ref="C7:D12">SUM(F7+I7+L7+O7)</f>
        <v>16</v>
      </c>
      <c r="D7" s="12">
        <f t="shared" si="2"/>
        <v>19</v>
      </c>
      <c r="E7" s="12">
        <f aca="true" t="shared" si="3" ref="E7:E12">SUM(F7+G7)</f>
        <v>3</v>
      </c>
      <c r="F7" s="12">
        <v>1</v>
      </c>
      <c r="G7" s="12">
        <v>2</v>
      </c>
      <c r="H7" s="12">
        <f aca="true" t="shared" si="4" ref="H7:H23">SUM(I7+J7)</f>
        <v>7</v>
      </c>
      <c r="I7" s="12">
        <v>3</v>
      </c>
      <c r="J7" s="12">
        <v>4</v>
      </c>
      <c r="K7" s="12">
        <f aca="true" t="shared" si="5" ref="K7:K12">SUM(L7+M7)</f>
        <v>20</v>
      </c>
      <c r="L7" s="12">
        <v>8</v>
      </c>
      <c r="M7" s="12">
        <v>12</v>
      </c>
      <c r="N7" s="12">
        <f aca="true" t="shared" si="6" ref="N7:N12">SUM(O7+P7)</f>
        <v>5</v>
      </c>
      <c r="O7" s="12">
        <v>4</v>
      </c>
      <c r="P7" s="12">
        <v>1</v>
      </c>
    </row>
    <row r="8" spans="1:16" ht="12.75">
      <c r="A8" s="11" t="s">
        <v>659</v>
      </c>
      <c r="B8" s="12">
        <f t="shared" si="1"/>
        <v>6</v>
      </c>
      <c r="C8" s="12">
        <f t="shared" si="2"/>
        <v>4</v>
      </c>
      <c r="D8" s="12">
        <f t="shared" si="2"/>
        <v>2</v>
      </c>
      <c r="E8" s="12">
        <f t="shared" si="3"/>
        <v>0</v>
      </c>
      <c r="F8" s="10"/>
      <c r="G8" s="10"/>
      <c r="H8" s="12">
        <f t="shared" si="4"/>
        <v>4</v>
      </c>
      <c r="I8" s="12">
        <v>4</v>
      </c>
      <c r="J8" s="10"/>
      <c r="K8" s="12">
        <f t="shared" si="5"/>
        <v>2</v>
      </c>
      <c r="L8" s="10"/>
      <c r="M8" s="12">
        <v>2</v>
      </c>
      <c r="N8" s="12">
        <f t="shared" si="6"/>
        <v>0</v>
      </c>
      <c r="O8" s="10"/>
      <c r="P8" s="10"/>
    </row>
    <row r="9" spans="1:16" ht="12.75">
      <c r="A9" s="11" t="s">
        <v>660</v>
      </c>
      <c r="B9" s="12">
        <f t="shared" si="1"/>
        <v>1</v>
      </c>
      <c r="C9" s="12">
        <f t="shared" si="2"/>
        <v>1</v>
      </c>
      <c r="D9" s="12">
        <f t="shared" si="2"/>
        <v>0</v>
      </c>
      <c r="E9" s="12">
        <f t="shared" si="3"/>
        <v>0</v>
      </c>
      <c r="F9" s="10"/>
      <c r="G9" s="10"/>
      <c r="H9" s="12">
        <f t="shared" si="4"/>
        <v>1</v>
      </c>
      <c r="I9" s="12">
        <v>1</v>
      </c>
      <c r="J9" s="10"/>
      <c r="K9" s="12">
        <f t="shared" si="5"/>
        <v>0</v>
      </c>
      <c r="L9" s="10"/>
      <c r="M9" s="10"/>
      <c r="N9" s="12">
        <f t="shared" si="6"/>
        <v>0</v>
      </c>
      <c r="O9" s="10"/>
      <c r="P9" s="10"/>
    </row>
    <row r="10" spans="1:16" ht="12.75">
      <c r="A10" s="11" t="s">
        <v>661</v>
      </c>
      <c r="B10" s="12">
        <f t="shared" si="1"/>
        <v>93</v>
      </c>
      <c r="C10" s="12">
        <f t="shared" si="2"/>
        <v>59</v>
      </c>
      <c r="D10" s="12">
        <f t="shared" si="2"/>
        <v>34</v>
      </c>
      <c r="E10" s="12">
        <f t="shared" si="3"/>
        <v>0</v>
      </c>
      <c r="F10" s="10"/>
      <c r="G10" s="10"/>
      <c r="H10" s="12">
        <f t="shared" si="4"/>
        <v>0</v>
      </c>
      <c r="I10" s="10"/>
      <c r="J10" s="10"/>
      <c r="K10" s="12">
        <f t="shared" si="5"/>
        <v>29</v>
      </c>
      <c r="L10" s="12">
        <v>13</v>
      </c>
      <c r="M10" s="12">
        <v>16</v>
      </c>
      <c r="N10" s="12">
        <f t="shared" si="6"/>
        <v>64</v>
      </c>
      <c r="O10" s="12">
        <v>46</v>
      </c>
      <c r="P10" s="12">
        <v>18</v>
      </c>
    </row>
    <row r="11" spans="1:16" ht="12.75">
      <c r="A11" s="11" t="s">
        <v>662</v>
      </c>
      <c r="B11" s="12">
        <f t="shared" si="1"/>
        <v>39</v>
      </c>
      <c r="C11" s="12">
        <f t="shared" si="2"/>
        <v>31</v>
      </c>
      <c r="D11" s="12">
        <f t="shared" si="2"/>
        <v>8</v>
      </c>
      <c r="E11" s="12">
        <f t="shared" si="3"/>
        <v>1</v>
      </c>
      <c r="F11" s="12">
        <v>1</v>
      </c>
      <c r="G11" s="10"/>
      <c r="H11" s="12">
        <f t="shared" si="4"/>
        <v>38</v>
      </c>
      <c r="I11" s="12">
        <v>30</v>
      </c>
      <c r="J11" s="12">
        <v>8</v>
      </c>
      <c r="K11" s="12">
        <f t="shared" si="5"/>
        <v>0</v>
      </c>
      <c r="L11" s="10"/>
      <c r="M11" s="10"/>
      <c r="N11" s="12">
        <f t="shared" si="6"/>
        <v>0</v>
      </c>
      <c r="O11" s="10"/>
      <c r="P11" s="10"/>
    </row>
    <row r="12" spans="1:16" ht="12.75">
      <c r="A12" s="11" t="s">
        <v>663</v>
      </c>
      <c r="B12" s="12">
        <f t="shared" si="1"/>
        <v>2</v>
      </c>
      <c r="C12" s="12">
        <f t="shared" si="2"/>
        <v>0</v>
      </c>
      <c r="D12" s="12">
        <f t="shared" si="2"/>
        <v>2</v>
      </c>
      <c r="E12" s="12">
        <f t="shared" si="3"/>
        <v>0</v>
      </c>
      <c r="F12" s="10"/>
      <c r="G12" s="10"/>
      <c r="H12" s="12">
        <f t="shared" si="4"/>
        <v>0</v>
      </c>
      <c r="I12" s="10"/>
      <c r="J12" s="10"/>
      <c r="K12" s="12">
        <f t="shared" si="5"/>
        <v>2</v>
      </c>
      <c r="L12" s="10"/>
      <c r="M12" s="12">
        <v>2</v>
      </c>
      <c r="N12" s="12">
        <f t="shared" si="6"/>
        <v>0</v>
      </c>
      <c r="O12" s="10"/>
      <c r="P12" s="10"/>
    </row>
    <row r="13" spans="1:16" ht="12.75">
      <c r="A13" s="11" t="s">
        <v>664</v>
      </c>
      <c r="B13" s="12">
        <v>119</v>
      </c>
      <c r="C13" s="12">
        <v>108</v>
      </c>
      <c r="D13" s="12">
        <v>11</v>
      </c>
      <c r="E13" s="12">
        <v>9</v>
      </c>
      <c r="F13" s="12">
        <f>SUM(F14:F19)</f>
        <v>9</v>
      </c>
      <c r="G13" s="12">
        <f>SUM(G14:G19)</f>
        <v>0</v>
      </c>
      <c r="H13" s="12">
        <f t="shared" si="4"/>
        <v>2</v>
      </c>
      <c r="I13" s="12">
        <f>SUM(I14:I19)</f>
        <v>1</v>
      </c>
      <c r="J13" s="12">
        <f>SUM(J14:J19)</f>
        <v>1</v>
      </c>
      <c r="K13" s="12">
        <v>23</v>
      </c>
      <c r="L13" s="12">
        <f>SUM(L14:L19)</f>
        <v>17</v>
      </c>
      <c r="M13" s="12">
        <f>SUM(M14:M19)</f>
        <v>6</v>
      </c>
      <c r="N13" s="12">
        <f>SUM(N14:N19)</f>
        <v>85</v>
      </c>
      <c r="O13" s="12">
        <f>SUM(O14:O19)</f>
        <v>81</v>
      </c>
      <c r="P13" s="12">
        <f>SUM(P14:P19)</f>
        <v>4</v>
      </c>
    </row>
    <row r="14" spans="1:16" ht="12.75">
      <c r="A14" s="11" t="s">
        <v>665</v>
      </c>
      <c r="B14" s="12">
        <f aca="true" t="shared" si="7" ref="B14:B36">SUM(C14:D14)</f>
        <v>29</v>
      </c>
      <c r="C14" s="12">
        <f aca="true" t="shared" si="8" ref="C14:D19">SUM(F14+I14+L14+O14)</f>
        <v>22</v>
      </c>
      <c r="D14" s="12">
        <f t="shared" si="8"/>
        <v>7</v>
      </c>
      <c r="E14" s="12">
        <f aca="true" t="shared" si="9" ref="E14:E23">SUM(F14+G14)</f>
        <v>6</v>
      </c>
      <c r="F14" s="12">
        <v>6</v>
      </c>
      <c r="G14" s="10"/>
      <c r="H14" s="12">
        <f t="shared" si="4"/>
        <v>2</v>
      </c>
      <c r="I14" s="12">
        <v>1</v>
      </c>
      <c r="J14" s="12">
        <v>1</v>
      </c>
      <c r="K14" s="12">
        <f aca="true" t="shared" si="10" ref="K14:K39">SUM(L14+M14)</f>
        <v>12</v>
      </c>
      <c r="L14" s="12">
        <v>7</v>
      </c>
      <c r="M14" s="12">
        <v>5</v>
      </c>
      <c r="N14" s="12">
        <f aca="true" t="shared" si="11" ref="N14:N38">SUM(O14+P14)</f>
        <v>9</v>
      </c>
      <c r="O14" s="12">
        <v>8</v>
      </c>
      <c r="P14" s="12">
        <v>1</v>
      </c>
    </row>
    <row r="15" spans="1:16" ht="12.75">
      <c r="A15" s="11" t="s">
        <v>666</v>
      </c>
      <c r="B15" s="12">
        <f t="shared" si="7"/>
        <v>28</v>
      </c>
      <c r="C15" s="12">
        <f t="shared" si="8"/>
        <v>27</v>
      </c>
      <c r="D15" s="12">
        <f t="shared" si="8"/>
        <v>1</v>
      </c>
      <c r="E15" s="12">
        <f t="shared" si="9"/>
        <v>1</v>
      </c>
      <c r="F15" s="12">
        <v>1</v>
      </c>
      <c r="G15" s="10"/>
      <c r="H15" s="12">
        <f t="shared" si="4"/>
        <v>0</v>
      </c>
      <c r="I15" s="10"/>
      <c r="J15" s="10"/>
      <c r="K15" s="12">
        <f t="shared" si="10"/>
        <v>1</v>
      </c>
      <c r="L15" s="12">
        <v>1</v>
      </c>
      <c r="M15" s="10"/>
      <c r="N15" s="12">
        <f t="shared" si="11"/>
        <v>26</v>
      </c>
      <c r="O15" s="12">
        <v>25</v>
      </c>
      <c r="P15" s="12">
        <v>1</v>
      </c>
    </row>
    <row r="16" spans="1:16" ht="12.75">
      <c r="A16" s="11" t="s">
        <v>667</v>
      </c>
      <c r="B16" s="12">
        <f t="shared" si="7"/>
        <v>6</v>
      </c>
      <c r="C16" s="12">
        <f t="shared" si="8"/>
        <v>6</v>
      </c>
      <c r="D16" s="12">
        <f t="shared" si="8"/>
        <v>0</v>
      </c>
      <c r="E16" s="12">
        <f t="shared" si="9"/>
        <v>1</v>
      </c>
      <c r="F16" s="12">
        <v>1</v>
      </c>
      <c r="G16" s="10"/>
      <c r="H16" s="12">
        <f t="shared" si="4"/>
        <v>0</v>
      </c>
      <c r="I16" s="10"/>
      <c r="J16" s="10"/>
      <c r="K16" s="12">
        <f t="shared" si="10"/>
        <v>4</v>
      </c>
      <c r="L16" s="12">
        <v>4</v>
      </c>
      <c r="M16" s="10"/>
      <c r="N16" s="12">
        <f t="shared" si="11"/>
        <v>1</v>
      </c>
      <c r="O16" s="12">
        <v>1</v>
      </c>
      <c r="P16" s="10"/>
    </row>
    <row r="17" spans="1:16" ht="12.75">
      <c r="A17" s="11" t="s">
        <v>668</v>
      </c>
      <c r="B17" s="12">
        <f t="shared" si="7"/>
        <v>4</v>
      </c>
      <c r="C17" s="12">
        <f t="shared" si="8"/>
        <v>3</v>
      </c>
      <c r="D17" s="12">
        <f t="shared" si="8"/>
        <v>1</v>
      </c>
      <c r="E17" s="12">
        <f t="shared" si="9"/>
        <v>1</v>
      </c>
      <c r="F17" s="12">
        <v>1</v>
      </c>
      <c r="G17" s="10"/>
      <c r="H17" s="12">
        <f t="shared" si="4"/>
        <v>0</v>
      </c>
      <c r="I17" s="10"/>
      <c r="J17" s="10"/>
      <c r="K17" s="12">
        <f t="shared" si="10"/>
        <v>2</v>
      </c>
      <c r="L17" s="12">
        <v>1</v>
      </c>
      <c r="M17" s="12">
        <v>1</v>
      </c>
      <c r="N17" s="12">
        <f t="shared" si="11"/>
        <v>1</v>
      </c>
      <c r="O17" s="12">
        <v>1</v>
      </c>
      <c r="P17" s="10"/>
    </row>
    <row r="18" spans="1:16" ht="12.75">
      <c r="A18" s="11" t="s">
        <v>669</v>
      </c>
      <c r="B18" s="12">
        <f t="shared" si="7"/>
        <v>45</v>
      </c>
      <c r="C18" s="12">
        <f t="shared" si="8"/>
        <v>44</v>
      </c>
      <c r="D18" s="12">
        <f t="shared" si="8"/>
        <v>1</v>
      </c>
      <c r="E18" s="12">
        <f t="shared" si="9"/>
        <v>0</v>
      </c>
      <c r="F18" s="10"/>
      <c r="G18" s="10"/>
      <c r="H18" s="12">
        <f t="shared" si="4"/>
        <v>0</v>
      </c>
      <c r="I18" s="10"/>
      <c r="J18" s="10"/>
      <c r="K18" s="12">
        <f t="shared" si="10"/>
        <v>4</v>
      </c>
      <c r="L18" s="12">
        <v>4</v>
      </c>
      <c r="M18" s="10"/>
      <c r="N18" s="12">
        <f t="shared" si="11"/>
        <v>41</v>
      </c>
      <c r="O18" s="12">
        <v>40</v>
      </c>
      <c r="P18" s="12">
        <v>1</v>
      </c>
    </row>
    <row r="19" spans="1:16" ht="12.75">
      <c r="A19" s="11" t="s">
        <v>670</v>
      </c>
      <c r="B19" s="12">
        <f t="shared" si="7"/>
        <v>7</v>
      </c>
      <c r="C19" s="12">
        <f t="shared" si="8"/>
        <v>6</v>
      </c>
      <c r="D19" s="12">
        <f t="shared" si="8"/>
        <v>1</v>
      </c>
      <c r="E19" s="12">
        <f t="shared" si="9"/>
        <v>0</v>
      </c>
      <c r="F19" s="10"/>
      <c r="G19" s="10"/>
      <c r="H19" s="12">
        <f t="shared" si="4"/>
        <v>0</v>
      </c>
      <c r="I19" s="10"/>
      <c r="J19" s="10"/>
      <c r="K19" s="12">
        <f t="shared" si="10"/>
        <v>0</v>
      </c>
      <c r="L19" s="10"/>
      <c r="M19" s="10"/>
      <c r="N19" s="12">
        <f t="shared" si="11"/>
        <v>7</v>
      </c>
      <c r="O19" s="12">
        <v>6</v>
      </c>
      <c r="P19" s="12">
        <v>1</v>
      </c>
    </row>
    <row r="20" spans="1:16" ht="12.75">
      <c r="A20" s="11" t="s">
        <v>940</v>
      </c>
      <c r="B20" s="12">
        <f t="shared" si="7"/>
        <v>62</v>
      </c>
      <c r="C20" s="12">
        <f>SUM(C21:C28)</f>
        <v>42</v>
      </c>
      <c r="D20" s="12">
        <f>SUM(D21:D28)</f>
        <v>20</v>
      </c>
      <c r="E20" s="12">
        <f t="shared" si="9"/>
        <v>0</v>
      </c>
      <c r="F20" s="10"/>
      <c r="G20" s="10"/>
      <c r="H20" s="12">
        <f t="shared" si="4"/>
        <v>7</v>
      </c>
      <c r="I20" s="12">
        <f>SUM(I21:I28)</f>
        <v>6</v>
      </c>
      <c r="J20" s="12">
        <f>SUM(J21:J28)</f>
        <v>1</v>
      </c>
      <c r="K20" s="12">
        <f t="shared" si="10"/>
        <v>34</v>
      </c>
      <c r="L20" s="12">
        <f>SUM(L21:L28)</f>
        <v>18</v>
      </c>
      <c r="M20" s="12">
        <f>SUM(M21:M28)</f>
        <v>16</v>
      </c>
      <c r="N20" s="12">
        <f t="shared" si="11"/>
        <v>21</v>
      </c>
      <c r="O20" s="12">
        <f>SUM(O21:O28)</f>
        <v>18</v>
      </c>
      <c r="P20" s="12">
        <f>SUM(P21:P28)</f>
        <v>3</v>
      </c>
    </row>
    <row r="21" spans="1:16" ht="12.75">
      <c r="A21" s="11" t="s">
        <v>671</v>
      </c>
      <c r="B21" s="12">
        <f t="shared" si="7"/>
        <v>1</v>
      </c>
      <c r="C21" s="12">
        <f aca="true" t="shared" si="12" ref="C21:C32">SUM(F21+I21+L21+O21)</f>
        <v>1</v>
      </c>
      <c r="D21" s="12">
        <f aca="true" t="shared" si="13" ref="D21:D32">SUM(G21+J21+M21+P21)</f>
        <v>0</v>
      </c>
      <c r="E21" s="12">
        <f t="shared" si="9"/>
        <v>0</v>
      </c>
      <c r="F21" s="10"/>
      <c r="G21" s="10"/>
      <c r="H21" s="12">
        <f t="shared" si="4"/>
        <v>1</v>
      </c>
      <c r="I21" s="12">
        <v>1</v>
      </c>
      <c r="J21" s="10"/>
      <c r="K21" s="12">
        <f t="shared" si="10"/>
        <v>0</v>
      </c>
      <c r="L21" s="10"/>
      <c r="M21" s="10"/>
      <c r="N21" s="12">
        <f t="shared" si="11"/>
        <v>0</v>
      </c>
      <c r="O21" s="10"/>
      <c r="P21" s="10"/>
    </row>
    <row r="22" spans="1:16" ht="12.75">
      <c r="A22" s="11" t="s">
        <v>672</v>
      </c>
      <c r="B22" s="12">
        <f t="shared" si="7"/>
        <v>11</v>
      </c>
      <c r="C22" s="12">
        <f t="shared" si="12"/>
        <v>5</v>
      </c>
      <c r="D22" s="12">
        <f t="shared" si="13"/>
        <v>6</v>
      </c>
      <c r="E22" s="12">
        <f t="shared" si="9"/>
        <v>0</v>
      </c>
      <c r="F22" s="10"/>
      <c r="G22" s="10"/>
      <c r="H22" s="12">
        <f t="shared" si="4"/>
        <v>4</v>
      </c>
      <c r="I22" s="12">
        <v>3</v>
      </c>
      <c r="J22" s="12">
        <v>1</v>
      </c>
      <c r="K22" s="12">
        <f t="shared" si="10"/>
        <v>4</v>
      </c>
      <c r="L22" s="10"/>
      <c r="M22" s="12">
        <v>4</v>
      </c>
      <c r="N22" s="12">
        <f t="shared" si="11"/>
        <v>3</v>
      </c>
      <c r="O22" s="12">
        <v>2</v>
      </c>
      <c r="P22" s="12">
        <v>1</v>
      </c>
    </row>
    <row r="23" spans="1:16" ht="12.75">
      <c r="A23" s="11" t="s">
        <v>673</v>
      </c>
      <c r="B23" s="12">
        <f t="shared" si="7"/>
        <v>20</v>
      </c>
      <c r="C23" s="12">
        <f t="shared" si="12"/>
        <v>14</v>
      </c>
      <c r="D23" s="12">
        <f t="shared" si="13"/>
        <v>6</v>
      </c>
      <c r="E23" s="12">
        <f t="shared" si="9"/>
        <v>0</v>
      </c>
      <c r="F23" s="10"/>
      <c r="G23" s="10"/>
      <c r="H23" s="12">
        <f t="shared" si="4"/>
        <v>0</v>
      </c>
      <c r="I23" s="10"/>
      <c r="J23" s="10"/>
      <c r="K23" s="12">
        <f t="shared" si="10"/>
        <v>17</v>
      </c>
      <c r="L23" s="12">
        <v>11</v>
      </c>
      <c r="M23" s="12">
        <v>6</v>
      </c>
      <c r="N23" s="12">
        <f t="shared" si="11"/>
        <v>3</v>
      </c>
      <c r="O23" s="12">
        <v>3</v>
      </c>
      <c r="P23" s="10"/>
    </row>
    <row r="24" spans="1:16" ht="12.75">
      <c r="A24" s="11" t="s">
        <v>674</v>
      </c>
      <c r="B24" s="12">
        <f t="shared" si="7"/>
        <v>9</v>
      </c>
      <c r="C24" s="12">
        <f t="shared" si="12"/>
        <v>7</v>
      </c>
      <c r="D24" s="12">
        <f t="shared" si="13"/>
        <v>2</v>
      </c>
      <c r="E24" s="10"/>
      <c r="F24" s="10"/>
      <c r="G24" s="10"/>
      <c r="H24" s="10"/>
      <c r="I24" s="10"/>
      <c r="J24" s="10"/>
      <c r="K24" s="12">
        <f t="shared" si="10"/>
        <v>4</v>
      </c>
      <c r="L24" s="12">
        <v>2</v>
      </c>
      <c r="M24" s="12">
        <v>2</v>
      </c>
      <c r="N24" s="12">
        <f t="shared" si="11"/>
        <v>5</v>
      </c>
      <c r="O24" s="12">
        <v>5</v>
      </c>
      <c r="P24" s="10"/>
    </row>
    <row r="25" spans="1:16" ht="12.75">
      <c r="A25" s="11" t="s">
        <v>675</v>
      </c>
      <c r="B25" s="12">
        <f t="shared" si="7"/>
        <v>14</v>
      </c>
      <c r="C25" s="12">
        <f t="shared" si="12"/>
        <v>8</v>
      </c>
      <c r="D25" s="12">
        <f t="shared" si="13"/>
        <v>6</v>
      </c>
      <c r="E25" s="12">
        <f aca="true" t="shared" si="14" ref="E25:E39">SUM(F25+G25)</f>
        <v>0</v>
      </c>
      <c r="F25" s="10"/>
      <c r="G25" s="10"/>
      <c r="H25" s="12">
        <f aca="true" t="shared" si="15" ref="H25:H39">SUM(I25+J25)</f>
        <v>0</v>
      </c>
      <c r="I25" s="10"/>
      <c r="J25" s="10"/>
      <c r="K25" s="12">
        <f t="shared" si="10"/>
        <v>7</v>
      </c>
      <c r="L25" s="12">
        <v>3</v>
      </c>
      <c r="M25" s="12">
        <v>4</v>
      </c>
      <c r="N25" s="12">
        <f t="shared" si="11"/>
        <v>7</v>
      </c>
      <c r="O25" s="12">
        <v>5</v>
      </c>
      <c r="P25" s="12">
        <v>2</v>
      </c>
    </row>
    <row r="26" spans="1:16" ht="12.75">
      <c r="A26" s="11" t="s">
        <v>676</v>
      </c>
      <c r="B26" s="12">
        <f t="shared" si="7"/>
        <v>4</v>
      </c>
      <c r="C26" s="12">
        <f t="shared" si="12"/>
        <v>4</v>
      </c>
      <c r="D26" s="12">
        <f t="shared" si="13"/>
        <v>0</v>
      </c>
      <c r="E26" s="12">
        <f t="shared" si="14"/>
        <v>0</v>
      </c>
      <c r="F26" s="10"/>
      <c r="G26" s="10"/>
      <c r="H26" s="12">
        <f t="shared" si="15"/>
        <v>0</v>
      </c>
      <c r="I26" s="10"/>
      <c r="J26" s="10"/>
      <c r="K26" s="12">
        <f t="shared" si="10"/>
        <v>2</v>
      </c>
      <c r="L26" s="12">
        <v>2</v>
      </c>
      <c r="M26" s="10"/>
      <c r="N26" s="12">
        <f t="shared" si="11"/>
        <v>2</v>
      </c>
      <c r="O26" s="12">
        <v>2</v>
      </c>
      <c r="P26" s="10"/>
    </row>
    <row r="27" spans="1:16" ht="12.75">
      <c r="A27" s="11" t="s">
        <v>677</v>
      </c>
      <c r="B27" s="12">
        <f t="shared" si="7"/>
        <v>1</v>
      </c>
      <c r="C27" s="12">
        <f t="shared" si="12"/>
        <v>1</v>
      </c>
      <c r="D27" s="12">
        <f t="shared" si="13"/>
        <v>0</v>
      </c>
      <c r="E27" s="12">
        <f t="shared" si="14"/>
        <v>0</v>
      </c>
      <c r="F27" s="10"/>
      <c r="G27" s="10"/>
      <c r="H27" s="12">
        <f t="shared" si="15"/>
        <v>0</v>
      </c>
      <c r="I27" s="10"/>
      <c r="J27" s="10"/>
      <c r="K27" s="12">
        <f t="shared" si="10"/>
        <v>0</v>
      </c>
      <c r="L27" s="10"/>
      <c r="M27" s="10"/>
      <c r="N27" s="12">
        <f t="shared" si="11"/>
        <v>1</v>
      </c>
      <c r="O27" s="12">
        <v>1</v>
      </c>
      <c r="P27" s="10"/>
    </row>
    <row r="28" spans="1:16" ht="12.75">
      <c r="A28" s="11" t="s">
        <v>678</v>
      </c>
      <c r="B28" s="12">
        <f t="shared" si="7"/>
        <v>2</v>
      </c>
      <c r="C28" s="12">
        <f t="shared" si="12"/>
        <v>2</v>
      </c>
      <c r="D28" s="12">
        <f t="shared" si="13"/>
        <v>0</v>
      </c>
      <c r="E28" s="12">
        <f t="shared" si="14"/>
        <v>0</v>
      </c>
      <c r="F28" s="10"/>
      <c r="G28" s="10"/>
      <c r="H28" s="12">
        <f t="shared" si="15"/>
        <v>2</v>
      </c>
      <c r="I28" s="12">
        <v>2</v>
      </c>
      <c r="J28" s="10"/>
      <c r="K28" s="12">
        <f t="shared" si="10"/>
        <v>0</v>
      </c>
      <c r="L28" s="10"/>
      <c r="M28" s="10"/>
      <c r="N28" s="12">
        <f t="shared" si="11"/>
        <v>0</v>
      </c>
      <c r="O28" s="10"/>
      <c r="P28" s="10"/>
    </row>
    <row r="29" spans="1:16" ht="12.75">
      <c r="A29" s="7" t="s">
        <v>679</v>
      </c>
      <c r="B29" s="8">
        <f t="shared" si="7"/>
        <v>36</v>
      </c>
      <c r="C29" s="8">
        <f t="shared" si="12"/>
        <v>32</v>
      </c>
      <c r="D29" s="8">
        <f t="shared" si="13"/>
        <v>4</v>
      </c>
      <c r="E29" s="8">
        <f t="shared" si="14"/>
        <v>1</v>
      </c>
      <c r="F29" s="8">
        <f>SUM(F30:F32)</f>
        <v>1</v>
      </c>
      <c r="G29" s="8">
        <f>SUM(G30:G32)</f>
        <v>0</v>
      </c>
      <c r="H29" s="8">
        <f t="shared" si="15"/>
        <v>29</v>
      </c>
      <c r="I29" s="8">
        <f>SUM(I30:I32)</f>
        <v>27</v>
      </c>
      <c r="J29" s="8">
        <f>SUM(J30:J32)</f>
        <v>2</v>
      </c>
      <c r="K29" s="8">
        <f t="shared" si="10"/>
        <v>2</v>
      </c>
      <c r="L29" s="8">
        <f>SUM(L30:L32)</f>
        <v>0</v>
      </c>
      <c r="M29" s="8">
        <f>SUM(M30:M32)</f>
        <v>2</v>
      </c>
      <c r="N29" s="8">
        <f t="shared" si="11"/>
        <v>4</v>
      </c>
      <c r="O29" s="8">
        <f>SUM(O30:O32)</f>
        <v>4</v>
      </c>
      <c r="P29" s="8">
        <f>SUM(P30:P32)</f>
        <v>0</v>
      </c>
    </row>
    <row r="30" spans="1:16" ht="12.75">
      <c r="A30" s="11" t="s">
        <v>680</v>
      </c>
      <c r="B30" s="12">
        <f t="shared" si="7"/>
        <v>2</v>
      </c>
      <c r="C30" s="12">
        <f t="shared" si="12"/>
        <v>2</v>
      </c>
      <c r="D30" s="12">
        <f t="shared" si="13"/>
        <v>0</v>
      </c>
      <c r="E30" s="12">
        <f t="shared" si="14"/>
        <v>0</v>
      </c>
      <c r="F30" s="10"/>
      <c r="G30" s="10"/>
      <c r="H30" s="12">
        <f t="shared" si="15"/>
        <v>2</v>
      </c>
      <c r="I30" s="12">
        <v>2</v>
      </c>
      <c r="J30" s="10"/>
      <c r="K30" s="12">
        <f t="shared" si="10"/>
        <v>0</v>
      </c>
      <c r="L30" s="10"/>
      <c r="M30" s="10"/>
      <c r="N30" s="12">
        <f t="shared" si="11"/>
        <v>0</v>
      </c>
      <c r="O30" s="10"/>
      <c r="P30" s="10"/>
    </row>
    <row r="31" spans="1:16" ht="12.75">
      <c r="A31" s="11" t="s">
        <v>681</v>
      </c>
      <c r="B31" s="12">
        <f t="shared" si="7"/>
        <v>27</v>
      </c>
      <c r="C31" s="12">
        <f t="shared" si="12"/>
        <v>25</v>
      </c>
      <c r="D31" s="12">
        <f t="shared" si="13"/>
        <v>2</v>
      </c>
      <c r="E31" s="12">
        <f t="shared" si="14"/>
        <v>0</v>
      </c>
      <c r="F31" s="10"/>
      <c r="G31" s="10"/>
      <c r="H31" s="12">
        <f t="shared" si="15"/>
        <v>27</v>
      </c>
      <c r="I31" s="12">
        <v>25</v>
      </c>
      <c r="J31" s="12">
        <v>2</v>
      </c>
      <c r="K31" s="12">
        <f t="shared" si="10"/>
        <v>0</v>
      </c>
      <c r="L31" s="10"/>
      <c r="M31" s="10"/>
      <c r="N31" s="12">
        <f t="shared" si="11"/>
        <v>0</v>
      </c>
      <c r="O31" s="10"/>
      <c r="P31" s="10"/>
    </row>
    <row r="32" spans="1:16" ht="12.75">
      <c r="A32" s="11" t="s">
        <v>682</v>
      </c>
      <c r="B32" s="12">
        <f t="shared" si="7"/>
        <v>7</v>
      </c>
      <c r="C32" s="12">
        <f t="shared" si="12"/>
        <v>5</v>
      </c>
      <c r="D32" s="12">
        <f t="shared" si="13"/>
        <v>2</v>
      </c>
      <c r="E32" s="12">
        <f t="shared" si="14"/>
        <v>1</v>
      </c>
      <c r="F32" s="12">
        <v>1</v>
      </c>
      <c r="G32" s="10"/>
      <c r="H32" s="12">
        <f t="shared" si="15"/>
        <v>0</v>
      </c>
      <c r="I32" s="10"/>
      <c r="J32" s="10"/>
      <c r="K32" s="12">
        <f t="shared" si="10"/>
        <v>2</v>
      </c>
      <c r="L32" s="10"/>
      <c r="M32" s="12">
        <v>2</v>
      </c>
      <c r="N32" s="12">
        <f t="shared" si="11"/>
        <v>4</v>
      </c>
      <c r="O32" s="12">
        <v>4</v>
      </c>
      <c r="P32" s="10"/>
    </row>
    <row r="33" spans="1:16" ht="12.75">
      <c r="A33" s="7" t="s">
        <v>683</v>
      </c>
      <c r="B33" s="8">
        <f t="shared" si="7"/>
        <v>57</v>
      </c>
      <c r="C33" s="8">
        <f>SUM(C34:C36)</f>
        <v>8</v>
      </c>
      <c r="D33" s="8">
        <f>SUM(D34:D36)</f>
        <v>49</v>
      </c>
      <c r="E33" s="8">
        <f t="shared" si="14"/>
        <v>1</v>
      </c>
      <c r="F33" s="8">
        <f>SUM(F34:F36)</f>
        <v>1</v>
      </c>
      <c r="G33" s="5"/>
      <c r="H33" s="8">
        <f t="shared" si="15"/>
        <v>1</v>
      </c>
      <c r="I33" s="8">
        <f>SUM(I34:I36)</f>
        <v>0</v>
      </c>
      <c r="J33" s="8">
        <f>SUM(J34:J36)</f>
        <v>1</v>
      </c>
      <c r="K33" s="8">
        <f t="shared" si="10"/>
        <v>27</v>
      </c>
      <c r="L33" s="8">
        <f>SUM(L34:L36)</f>
        <v>4</v>
      </c>
      <c r="M33" s="8">
        <f>SUM(M34:M36)</f>
        <v>23</v>
      </c>
      <c r="N33" s="8">
        <f t="shared" si="11"/>
        <v>28</v>
      </c>
      <c r="O33" s="8">
        <f>SUM(O34:O36)</f>
        <v>3</v>
      </c>
      <c r="P33" s="8">
        <f>SUM(P34:P36)</f>
        <v>25</v>
      </c>
    </row>
    <row r="34" spans="1:16" ht="12.75">
      <c r="A34" s="11" t="s">
        <v>684</v>
      </c>
      <c r="B34" s="12">
        <f t="shared" si="7"/>
        <v>36</v>
      </c>
      <c r="C34" s="12">
        <f aca="true" t="shared" si="16" ref="C34:D36">SUM(F34+I34+L34+O34)</f>
        <v>3</v>
      </c>
      <c r="D34" s="12">
        <f t="shared" si="16"/>
        <v>33</v>
      </c>
      <c r="E34" s="12">
        <f t="shared" si="14"/>
        <v>0</v>
      </c>
      <c r="F34" s="10"/>
      <c r="G34" s="10"/>
      <c r="H34" s="12">
        <f t="shared" si="15"/>
        <v>0</v>
      </c>
      <c r="I34" s="10"/>
      <c r="J34" s="10"/>
      <c r="K34" s="12">
        <f t="shared" si="10"/>
        <v>10</v>
      </c>
      <c r="L34" s="10"/>
      <c r="M34" s="12">
        <v>10</v>
      </c>
      <c r="N34" s="12">
        <f t="shared" si="11"/>
        <v>26</v>
      </c>
      <c r="O34" s="12">
        <v>3</v>
      </c>
      <c r="P34" s="12">
        <v>23</v>
      </c>
    </row>
    <row r="35" spans="1:16" ht="12.75">
      <c r="A35" s="11" t="s">
        <v>685</v>
      </c>
      <c r="B35" s="12">
        <f t="shared" si="7"/>
        <v>11</v>
      </c>
      <c r="C35" s="12">
        <f t="shared" si="16"/>
        <v>2</v>
      </c>
      <c r="D35" s="12">
        <f t="shared" si="16"/>
        <v>9</v>
      </c>
      <c r="E35" s="12">
        <f t="shared" si="14"/>
        <v>1</v>
      </c>
      <c r="F35" s="12">
        <v>1</v>
      </c>
      <c r="G35" s="10"/>
      <c r="H35" s="12">
        <f t="shared" si="15"/>
        <v>1</v>
      </c>
      <c r="I35" s="10"/>
      <c r="J35" s="12">
        <v>1</v>
      </c>
      <c r="K35" s="12">
        <f t="shared" si="10"/>
        <v>8</v>
      </c>
      <c r="L35" s="12">
        <v>1</v>
      </c>
      <c r="M35" s="12">
        <v>7</v>
      </c>
      <c r="N35" s="12">
        <f t="shared" si="11"/>
        <v>1</v>
      </c>
      <c r="O35" s="10"/>
      <c r="P35" s="12">
        <v>1</v>
      </c>
    </row>
    <row r="36" spans="1:16" ht="12.75">
      <c r="A36" s="11" t="s">
        <v>686</v>
      </c>
      <c r="B36" s="12">
        <f t="shared" si="7"/>
        <v>10</v>
      </c>
      <c r="C36" s="12">
        <f t="shared" si="16"/>
        <v>3</v>
      </c>
      <c r="D36" s="12">
        <f t="shared" si="16"/>
        <v>7</v>
      </c>
      <c r="E36" s="12">
        <f t="shared" si="14"/>
        <v>0</v>
      </c>
      <c r="F36" s="10"/>
      <c r="G36" s="10"/>
      <c r="H36" s="12">
        <f t="shared" si="15"/>
        <v>0</v>
      </c>
      <c r="I36" s="10"/>
      <c r="J36" s="10"/>
      <c r="K36" s="12">
        <f t="shared" si="10"/>
        <v>9</v>
      </c>
      <c r="L36" s="12">
        <v>3</v>
      </c>
      <c r="M36" s="12">
        <v>6</v>
      </c>
      <c r="N36" s="12">
        <f t="shared" si="11"/>
        <v>1</v>
      </c>
      <c r="O36" s="10"/>
      <c r="P36" s="12">
        <v>1</v>
      </c>
    </row>
    <row r="37" spans="1:16" ht="12.75">
      <c r="A37" s="7" t="s">
        <v>687</v>
      </c>
      <c r="B37" s="8">
        <f>SUM(C37+D37)</f>
        <v>11</v>
      </c>
      <c r="C37" s="8">
        <f>(C38+C39)</f>
        <v>4</v>
      </c>
      <c r="D37" s="8">
        <f>(D38+D39)</f>
        <v>7</v>
      </c>
      <c r="E37" s="8">
        <f t="shared" si="14"/>
        <v>4</v>
      </c>
      <c r="F37" s="8">
        <f>SUM(F38:F39)</f>
        <v>3</v>
      </c>
      <c r="G37" s="8">
        <f>SUM(G38:G39)</f>
        <v>1</v>
      </c>
      <c r="H37" s="8">
        <f t="shared" si="15"/>
        <v>0</v>
      </c>
      <c r="I37" s="5"/>
      <c r="J37" s="5"/>
      <c r="K37" s="8">
        <f t="shared" si="10"/>
        <v>6</v>
      </c>
      <c r="L37" s="8">
        <f>SUM(L38:L39)</f>
        <v>1</v>
      </c>
      <c r="M37" s="8">
        <f>SUM(M38:M39)</f>
        <v>5</v>
      </c>
      <c r="N37" s="8">
        <f t="shared" si="11"/>
        <v>1</v>
      </c>
      <c r="O37" s="8">
        <f>SUM(O38:O39)</f>
        <v>0</v>
      </c>
      <c r="P37" s="8">
        <f>SUM(P38:P39)</f>
        <v>1</v>
      </c>
    </row>
    <row r="38" spans="1:16" ht="12.75">
      <c r="A38" s="11" t="s">
        <v>688</v>
      </c>
      <c r="B38" s="12">
        <f>SUM(C38:D38)</f>
        <v>7</v>
      </c>
      <c r="C38" s="12">
        <f>SUM(F38+I38+L38+O38)</f>
        <v>3</v>
      </c>
      <c r="D38" s="12">
        <f>SUM(G38+J38+M38+P38)</f>
        <v>4</v>
      </c>
      <c r="E38" s="12">
        <f t="shared" si="14"/>
        <v>2</v>
      </c>
      <c r="F38" s="12">
        <v>2</v>
      </c>
      <c r="G38" s="10"/>
      <c r="H38" s="12">
        <f t="shared" si="15"/>
        <v>0</v>
      </c>
      <c r="I38" s="10"/>
      <c r="J38" s="10"/>
      <c r="K38" s="12">
        <f t="shared" si="10"/>
        <v>4</v>
      </c>
      <c r="L38" s="12">
        <v>1</v>
      </c>
      <c r="M38" s="12">
        <v>3</v>
      </c>
      <c r="N38" s="12">
        <f t="shared" si="11"/>
        <v>1</v>
      </c>
      <c r="O38" s="10"/>
      <c r="P38" s="12">
        <v>1</v>
      </c>
    </row>
    <row r="39" spans="1:16" ht="12.75">
      <c r="A39" s="11" t="s">
        <v>689</v>
      </c>
      <c r="B39" s="12">
        <f>SUM(C39:D39)</f>
        <v>4</v>
      </c>
      <c r="C39" s="12">
        <f>SUM(F39+I39+L39+O39)</f>
        <v>1</v>
      </c>
      <c r="D39" s="12">
        <f>SUM(G39+J39+M39+P39)</f>
        <v>3</v>
      </c>
      <c r="E39" s="12">
        <f t="shared" si="14"/>
        <v>2</v>
      </c>
      <c r="F39" s="12">
        <v>1</v>
      </c>
      <c r="G39" s="12">
        <v>1</v>
      </c>
      <c r="H39" s="12">
        <f t="shared" si="15"/>
        <v>0</v>
      </c>
      <c r="I39" s="10"/>
      <c r="J39" s="10"/>
      <c r="K39" s="12">
        <f t="shared" si="10"/>
        <v>2</v>
      </c>
      <c r="L39" s="10"/>
      <c r="M39" s="12">
        <v>2</v>
      </c>
      <c r="N39" s="10"/>
      <c r="O39" s="10"/>
      <c r="P39" s="10"/>
    </row>
    <row r="40" spans="1:16" ht="12.75">
      <c r="A40" s="7" t="s">
        <v>690</v>
      </c>
      <c r="B40" s="8">
        <f aca="true" t="shared" si="17" ref="B40:P40">SUM(B41:B43)</f>
        <v>59</v>
      </c>
      <c r="C40" s="8">
        <f t="shared" si="17"/>
        <v>30</v>
      </c>
      <c r="D40" s="8">
        <f t="shared" si="17"/>
        <v>29</v>
      </c>
      <c r="E40" s="8">
        <f t="shared" si="17"/>
        <v>2</v>
      </c>
      <c r="F40" s="8">
        <f t="shared" si="17"/>
        <v>0</v>
      </c>
      <c r="G40" s="8">
        <f t="shared" si="17"/>
        <v>2</v>
      </c>
      <c r="H40" s="8">
        <f t="shared" si="17"/>
        <v>41</v>
      </c>
      <c r="I40" s="8">
        <f t="shared" si="17"/>
        <v>26</v>
      </c>
      <c r="J40" s="8">
        <f t="shared" si="17"/>
        <v>15</v>
      </c>
      <c r="K40" s="8">
        <f t="shared" si="17"/>
        <v>11</v>
      </c>
      <c r="L40" s="8">
        <f t="shared" si="17"/>
        <v>3</v>
      </c>
      <c r="M40" s="8">
        <f t="shared" si="17"/>
        <v>8</v>
      </c>
      <c r="N40" s="8">
        <f t="shared" si="17"/>
        <v>5</v>
      </c>
      <c r="O40" s="8">
        <f t="shared" si="17"/>
        <v>1</v>
      </c>
      <c r="P40" s="8">
        <f t="shared" si="17"/>
        <v>4</v>
      </c>
    </row>
    <row r="41" spans="1:16" ht="12.75">
      <c r="A41" s="11" t="s">
        <v>691</v>
      </c>
      <c r="B41" s="12">
        <f>SUM(C41:D41)</f>
        <v>46</v>
      </c>
      <c r="C41" s="12">
        <f aca="true" t="shared" si="18" ref="C41:D43">SUM(F41+I41+L41+O41)</f>
        <v>20</v>
      </c>
      <c r="D41" s="12">
        <f t="shared" si="18"/>
        <v>26</v>
      </c>
      <c r="E41" s="12">
        <f>SUM(F41+G41)</f>
        <v>2</v>
      </c>
      <c r="F41" s="10"/>
      <c r="G41" s="12">
        <v>2</v>
      </c>
      <c r="H41" s="12">
        <f>SUM(I41+J41)</f>
        <v>30</v>
      </c>
      <c r="I41" s="12">
        <v>16</v>
      </c>
      <c r="J41" s="12">
        <v>14</v>
      </c>
      <c r="K41" s="12">
        <f>SUM(L41+M41)</f>
        <v>10</v>
      </c>
      <c r="L41" s="12">
        <v>3</v>
      </c>
      <c r="M41" s="12">
        <v>7</v>
      </c>
      <c r="N41" s="12">
        <f>SUM(O41+P41)</f>
        <v>4</v>
      </c>
      <c r="O41" s="12">
        <v>1</v>
      </c>
      <c r="P41" s="12">
        <v>3</v>
      </c>
    </row>
    <row r="42" spans="1:16" ht="12.75">
      <c r="A42" s="11" t="s">
        <v>692</v>
      </c>
      <c r="B42" s="12">
        <f>SUM(C42:D42)</f>
        <v>11</v>
      </c>
      <c r="C42" s="12">
        <f t="shared" si="18"/>
        <v>8</v>
      </c>
      <c r="D42" s="12">
        <f t="shared" si="18"/>
        <v>3</v>
      </c>
      <c r="E42" s="12">
        <f>SUM(F42+G42)</f>
        <v>0</v>
      </c>
      <c r="F42" s="10"/>
      <c r="G42" s="10"/>
      <c r="H42" s="12">
        <f>SUM(I42+J42)</f>
        <v>9</v>
      </c>
      <c r="I42" s="12">
        <v>8</v>
      </c>
      <c r="J42" s="12">
        <v>1</v>
      </c>
      <c r="K42" s="12">
        <f>SUM(L42+M42)</f>
        <v>1</v>
      </c>
      <c r="L42" s="10"/>
      <c r="M42" s="12">
        <v>1</v>
      </c>
      <c r="N42" s="12">
        <f>SUM(O42+P42)</f>
        <v>1</v>
      </c>
      <c r="O42" s="10"/>
      <c r="P42" s="12">
        <v>1</v>
      </c>
    </row>
    <row r="43" spans="1:16" ht="12.75">
      <c r="A43" s="11" t="s">
        <v>693</v>
      </c>
      <c r="B43" s="12">
        <f>SUM(C43:D43)</f>
        <v>2</v>
      </c>
      <c r="C43" s="12">
        <f t="shared" si="18"/>
        <v>2</v>
      </c>
      <c r="D43" s="12">
        <f t="shared" si="18"/>
        <v>0</v>
      </c>
      <c r="E43" s="12">
        <f>SUM(F43+G43)</f>
        <v>0</v>
      </c>
      <c r="F43" s="10"/>
      <c r="G43" s="10"/>
      <c r="H43" s="12">
        <f>SUM(I43+J43)</f>
        <v>2</v>
      </c>
      <c r="I43" s="12">
        <v>2</v>
      </c>
      <c r="J43" s="10"/>
      <c r="K43" s="12">
        <f>SUM(L43+M43)</f>
        <v>0</v>
      </c>
      <c r="L43" s="10"/>
      <c r="M43" s="10"/>
      <c r="N43" s="12">
        <f>SUM(O43+P43)</f>
        <v>0</v>
      </c>
      <c r="O43" s="10"/>
      <c r="P43" s="10"/>
    </row>
    <row r="44" spans="1:16" ht="12.75">
      <c r="A44" s="11" t="s">
        <v>601</v>
      </c>
      <c r="B44" s="12">
        <f aca="true" t="shared" si="19" ref="B44:P44">SUM(B46+B48+B63)</f>
        <v>887</v>
      </c>
      <c r="C44" s="12">
        <f t="shared" si="19"/>
        <v>532</v>
      </c>
      <c r="D44" s="12">
        <f t="shared" si="19"/>
        <v>355</v>
      </c>
      <c r="E44" s="12">
        <f t="shared" si="19"/>
        <v>49</v>
      </c>
      <c r="F44" s="12">
        <f t="shared" si="19"/>
        <v>41</v>
      </c>
      <c r="G44" s="12">
        <f t="shared" si="19"/>
        <v>8</v>
      </c>
      <c r="H44" s="12">
        <f t="shared" si="19"/>
        <v>287</v>
      </c>
      <c r="I44" s="12">
        <f t="shared" si="19"/>
        <v>199</v>
      </c>
      <c r="J44" s="12">
        <f t="shared" si="19"/>
        <v>88</v>
      </c>
      <c r="K44" s="12">
        <f t="shared" si="19"/>
        <v>302</v>
      </c>
      <c r="L44" s="12">
        <f t="shared" si="19"/>
        <v>118</v>
      </c>
      <c r="M44" s="12">
        <f t="shared" si="19"/>
        <v>184</v>
      </c>
      <c r="N44" s="12">
        <f t="shared" si="19"/>
        <v>249</v>
      </c>
      <c r="O44" s="12">
        <f t="shared" si="19"/>
        <v>174</v>
      </c>
      <c r="P44" s="12">
        <f t="shared" si="19"/>
        <v>75</v>
      </c>
    </row>
    <row r="45" spans="1:1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.75">
      <c r="A46" s="7" t="s">
        <v>694</v>
      </c>
      <c r="B46" s="8">
        <f>SUM(C46:D46)</f>
        <v>98</v>
      </c>
      <c r="C46" s="8">
        <f>SUM(F46+I46+L46+O46)</f>
        <v>60</v>
      </c>
      <c r="D46" s="8">
        <f>SUM(G46+J46+M46+P46)</f>
        <v>38</v>
      </c>
      <c r="E46" s="8">
        <f>SUM(F46+G46)</f>
        <v>1</v>
      </c>
      <c r="F46" s="8">
        <v>1</v>
      </c>
      <c r="G46" s="5"/>
      <c r="H46" s="8">
        <f>SUM(I46+J46)</f>
        <v>74</v>
      </c>
      <c r="I46" s="8">
        <v>49</v>
      </c>
      <c r="J46" s="8">
        <v>25</v>
      </c>
      <c r="K46" s="8">
        <f>SUM(L46+M46)</f>
        <v>14</v>
      </c>
      <c r="L46" s="8">
        <v>3</v>
      </c>
      <c r="M46" s="8">
        <v>11</v>
      </c>
      <c r="N46" s="8">
        <f>SUM(O46+P46)</f>
        <v>9</v>
      </c>
      <c r="O46" s="8">
        <v>7</v>
      </c>
      <c r="P46" s="8">
        <v>2</v>
      </c>
    </row>
    <row r="47" spans="1:1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2.75">
      <c r="A48" s="7" t="s">
        <v>695</v>
      </c>
      <c r="B48" s="8">
        <f aca="true" t="shared" si="20" ref="B48:P48">SUM(B50:B62)</f>
        <v>557</v>
      </c>
      <c r="C48" s="8">
        <f t="shared" si="20"/>
        <v>351</v>
      </c>
      <c r="D48" s="8">
        <f t="shared" si="20"/>
        <v>206</v>
      </c>
      <c r="E48" s="8">
        <f t="shared" si="20"/>
        <v>37</v>
      </c>
      <c r="F48" s="8">
        <f t="shared" si="20"/>
        <v>29</v>
      </c>
      <c r="G48" s="8">
        <f t="shared" si="20"/>
        <v>8</v>
      </c>
      <c r="H48" s="8">
        <f t="shared" si="20"/>
        <v>142</v>
      </c>
      <c r="I48" s="8">
        <f t="shared" si="20"/>
        <v>96</v>
      </c>
      <c r="J48" s="8">
        <f t="shared" si="20"/>
        <v>46</v>
      </c>
      <c r="K48" s="8">
        <f t="shared" si="20"/>
        <v>187</v>
      </c>
      <c r="L48" s="8">
        <f t="shared" si="20"/>
        <v>72</v>
      </c>
      <c r="M48" s="8">
        <f t="shared" si="20"/>
        <v>115</v>
      </c>
      <c r="N48" s="8">
        <f t="shared" si="20"/>
        <v>191</v>
      </c>
      <c r="O48" s="8">
        <f t="shared" si="20"/>
        <v>154</v>
      </c>
      <c r="P48" s="8">
        <f t="shared" si="20"/>
        <v>37</v>
      </c>
    </row>
    <row r="49" spans="1:1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2.75">
      <c r="A50" s="11" t="s">
        <v>696</v>
      </c>
      <c r="B50" s="12">
        <f>SUM(C50:D50)</f>
        <v>6</v>
      </c>
      <c r="C50" s="12">
        <f aca="true" t="shared" si="21" ref="C50:C62">SUM(F50+I50+L50+O50)</f>
        <v>4</v>
      </c>
      <c r="D50" s="12">
        <f aca="true" t="shared" si="22" ref="D50:D62">SUM(G50+J50+M50+P50)</f>
        <v>2</v>
      </c>
      <c r="E50" s="12">
        <f aca="true" t="shared" si="23" ref="E50:E62">SUM(F50+G50)</f>
        <v>2</v>
      </c>
      <c r="F50" s="12">
        <v>2</v>
      </c>
      <c r="G50" s="10"/>
      <c r="H50" s="12">
        <f aca="true" t="shared" si="24" ref="H50:H62">SUM(I50+J50)</f>
        <v>0</v>
      </c>
      <c r="I50" s="12">
        <v>0</v>
      </c>
      <c r="J50" s="12">
        <v>0</v>
      </c>
      <c r="K50" s="12">
        <f aca="true" t="shared" si="25" ref="K50:K62">SUM(L50+M50)</f>
        <v>3</v>
      </c>
      <c r="L50" s="12">
        <v>2</v>
      </c>
      <c r="M50" s="12">
        <v>1</v>
      </c>
      <c r="N50" s="12">
        <f aca="true" t="shared" si="26" ref="N50:N62">SUM(O50+P50)</f>
        <v>1</v>
      </c>
      <c r="O50" s="12">
        <v>0</v>
      </c>
      <c r="P50" s="12">
        <v>1</v>
      </c>
    </row>
    <row r="51" spans="1:16" ht="12.75">
      <c r="A51" s="11" t="s">
        <v>697</v>
      </c>
      <c r="B51" s="12">
        <f>SUM(C51:D51)</f>
        <v>14</v>
      </c>
      <c r="C51" s="12">
        <f t="shared" si="21"/>
        <v>8</v>
      </c>
      <c r="D51" s="12">
        <f t="shared" si="22"/>
        <v>6</v>
      </c>
      <c r="E51" s="12">
        <f t="shared" si="23"/>
        <v>3</v>
      </c>
      <c r="F51" s="12">
        <v>2</v>
      </c>
      <c r="G51" s="12">
        <v>1</v>
      </c>
      <c r="H51" s="12">
        <f t="shared" si="24"/>
        <v>6</v>
      </c>
      <c r="I51" s="12">
        <v>4</v>
      </c>
      <c r="J51" s="12">
        <v>2</v>
      </c>
      <c r="K51" s="12">
        <f t="shared" si="25"/>
        <v>4</v>
      </c>
      <c r="L51" s="12">
        <v>2</v>
      </c>
      <c r="M51" s="12">
        <v>2</v>
      </c>
      <c r="N51" s="12">
        <f t="shared" si="26"/>
        <v>1</v>
      </c>
      <c r="O51" s="12">
        <v>0</v>
      </c>
      <c r="P51" s="12">
        <v>1</v>
      </c>
    </row>
    <row r="52" spans="1:16" ht="12.75">
      <c r="A52" s="11" t="s">
        <v>698</v>
      </c>
      <c r="B52" s="12">
        <f>SUM(C52:D52)</f>
        <v>19</v>
      </c>
      <c r="C52" s="12">
        <f t="shared" si="21"/>
        <v>6</v>
      </c>
      <c r="D52" s="12">
        <f t="shared" si="22"/>
        <v>13</v>
      </c>
      <c r="E52" s="12">
        <f t="shared" si="23"/>
        <v>3</v>
      </c>
      <c r="F52" s="12">
        <v>3</v>
      </c>
      <c r="G52" s="10"/>
      <c r="H52" s="12">
        <f t="shared" si="24"/>
        <v>3</v>
      </c>
      <c r="I52" s="12">
        <v>1</v>
      </c>
      <c r="J52" s="12">
        <v>2</v>
      </c>
      <c r="K52" s="12">
        <f t="shared" si="25"/>
        <v>12</v>
      </c>
      <c r="L52" s="12">
        <v>2</v>
      </c>
      <c r="M52" s="12">
        <v>10</v>
      </c>
      <c r="N52" s="12">
        <f t="shared" si="26"/>
        <v>1</v>
      </c>
      <c r="O52" s="12">
        <v>0</v>
      </c>
      <c r="P52" s="12">
        <v>1</v>
      </c>
    </row>
    <row r="53" spans="1:16" ht="12.75">
      <c r="A53" s="11" t="s">
        <v>699</v>
      </c>
      <c r="B53" s="12">
        <v>119</v>
      </c>
      <c r="C53" s="12">
        <f t="shared" si="21"/>
        <v>108</v>
      </c>
      <c r="D53" s="12">
        <f t="shared" si="22"/>
        <v>11</v>
      </c>
      <c r="E53" s="12">
        <f t="shared" si="23"/>
        <v>9</v>
      </c>
      <c r="F53" s="12">
        <v>9</v>
      </c>
      <c r="G53" s="10"/>
      <c r="H53" s="12">
        <f t="shared" si="24"/>
        <v>2</v>
      </c>
      <c r="I53" s="12">
        <v>1</v>
      </c>
      <c r="J53" s="12">
        <v>1</v>
      </c>
      <c r="K53" s="12">
        <f t="shared" si="25"/>
        <v>23</v>
      </c>
      <c r="L53" s="12">
        <v>17</v>
      </c>
      <c r="M53" s="12">
        <v>6</v>
      </c>
      <c r="N53" s="12">
        <f t="shared" si="26"/>
        <v>85</v>
      </c>
      <c r="O53" s="12">
        <v>81</v>
      </c>
      <c r="P53" s="12">
        <v>4</v>
      </c>
    </row>
    <row r="54" spans="1:16" ht="12.75">
      <c r="A54" s="11" t="s">
        <v>700</v>
      </c>
      <c r="B54" s="12">
        <f aca="true" t="shared" si="27" ref="B54:B62">SUM(C54:D54)</f>
        <v>176</v>
      </c>
      <c r="C54" s="12">
        <f t="shared" si="21"/>
        <v>111</v>
      </c>
      <c r="D54" s="12">
        <f t="shared" si="22"/>
        <v>65</v>
      </c>
      <c r="E54" s="12">
        <f t="shared" si="23"/>
        <v>4</v>
      </c>
      <c r="F54" s="12">
        <v>2</v>
      </c>
      <c r="G54" s="12">
        <v>2</v>
      </c>
      <c r="H54" s="12">
        <f t="shared" si="24"/>
        <v>50</v>
      </c>
      <c r="I54" s="12">
        <v>38</v>
      </c>
      <c r="J54" s="12">
        <v>12</v>
      </c>
      <c r="K54" s="12">
        <f t="shared" si="25"/>
        <v>53</v>
      </c>
      <c r="L54" s="12">
        <v>21</v>
      </c>
      <c r="M54" s="12">
        <v>32</v>
      </c>
      <c r="N54" s="12">
        <f t="shared" si="26"/>
        <v>69</v>
      </c>
      <c r="O54" s="12">
        <v>50</v>
      </c>
      <c r="P54" s="12">
        <v>19</v>
      </c>
    </row>
    <row r="55" spans="1:16" ht="12.75">
      <c r="A55" s="11" t="s">
        <v>701</v>
      </c>
      <c r="B55" s="12">
        <f t="shared" si="27"/>
        <v>28</v>
      </c>
      <c r="C55" s="12">
        <f t="shared" si="21"/>
        <v>11</v>
      </c>
      <c r="D55" s="12">
        <f t="shared" si="22"/>
        <v>17</v>
      </c>
      <c r="E55" s="12">
        <f t="shared" si="23"/>
        <v>1</v>
      </c>
      <c r="F55" s="12">
        <v>1</v>
      </c>
      <c r="G55" s="12">
        <v>0</v>
      </c>
      <c r="H55" s="12">
        <f t="shared" si="24"/>
        <v>11</v>
      </c>
      <c r="I55" s="12">
        <v>5</v>
      </c>
      <c r="J55" s="12">
        <v>6</v>
      </c>
      <c r="K55" s="12">
        <f t="shared" si="25"/>
        <v>14</v>
      </c>
      <c r="L55" s="12">
        <v>3</v>
      </c>
      <c r="M55" s="12">
        <v>11</v>
      </c>
      <c r="N55" s="12">
        <f t="shared" si="26"/>
        <v>2</v>
      </c>
      <c r="O55" s="12">
        <v>2</v>
      </c>
      <c r="P55" s="12">
        <v>0</v>
      </c>
    </row>
    <row r="56" spans="1:16" ht="12.75">
      <c r="A56" s="11" t="s">
        <v>702</v>
      </c>
      <c r="B56" s="12">
        <f t="shared" si="27"/>
        <v>59</v>
      </c>
      <c r="C56" s="12">
        <f t="shared" si="21"/>
        <v>30</v>
      </c>
      <c r="D56" s="12">
        <f t="shared" si="22"/>
        <v>29</v>
      </c>
      <c r="E56" s="12">
        <f t="shared" si="23"/>
        <v>2</v>
      </c>
      <c r="F56" s="12">
        <v>0</v>
      </c>
      <c r="G56" s="12">
        <v>2</v>
      </c>
      <c r="H56" s="12">
        <f t="shared" si="24"/>
        <v>41</v>
      </c>
      <c r="I56" s="12">
        <v>26</v>
      </c>
      <c r="J56" s="12">
        <v>15</v>
      </c>
      <c r="K56" s="12">
        <f t="shared" si="25"/>
        <v>11</v>
      </c>
      <c r="L56" s="12">
        <v>3</v>
      </c>
      <c r="M56" s="12">
        <v>8</v>
      </c>
      <c r="N56" s="12">
        <f t="shared" si="26"/>
        <v>5</v>
      </c>
      <c r="O56" s="12">
        <v>1</v>
      </c>
      <c r="P56" s="12">
        <v>4</v>
      </c>
    </row>
    <row r="57" spans="1:16" ht="12.75">
      <c r="A57" s="11" t="s">
        <v>703</v>
      </c>
      <c r="B57" s="12">
        <f t="shared" si="27"/>
        <v>26</v>
      </c>
      <c r="C57" s="12">
        <f t="shared" si="21"/>
        <v>5</v>
      </c>
      <c r="D57" s="12">
        <f t="shared" si="22"/>
        <v>21</v>
      </c>
      <c r="E57" s="12">
        <f t="shared" si="23"/>
        <v>2</v>
      </c>
      <c r="F57" s="12">
        <v>2</v>
      </c>
      <c r="G57" s="10"/>
      <c r="H57" s="12">
        <f t="shared" si="24"/>
        <v>1</v>
      </c>
      <c r="I57" s="12">
        <v>1</v>
      </c>
      <c r="J57" s="12">
        <v>0</v>
      </c>
      <c r="K57" s="12">
        <f t="shared" si="25"/>
        <v>22</v>
      </c>
      <c r="L57" s="12">
        <v>2</v>
      </c>
      <c r="M57" s="12">
        <v>20</v>
      </c>
      <c r="N57" s="12">
        <f t="shared" si="26"/>
        <v>1</v>
      </c>
      <c r="O57" s="12">
        <v>0</v>
      </c>
      <c r="P57" s="12">
        <v>1</v>
      </c>
    </row>
    <row r="58" spans="1:16" ht="12.75">
      <c r="A58" s="11" t="s">
        <v>704</v>
      </c>
      <c r="B58" s="12">
        <f t="shared" si="27"/>
        <v>29</v>
      </c>
      <c r="C58" s="12">
        <f t="shared" si="21"/>
        <v>19</v>
      </c>
      <c r="D58" s="12">
        <f t="shared" si="22"/>
        <v>10</v>
      </c>
      <c r="E58" s="12">
        <f t="shared" si="23"/>
        <v>5</v>
      </c>
      <c r="F58" s="12">
        <v>3</v>
      </c>
      <c r="G58" s="12">
        <v>2</v>
      </c>
      <c r="H58" s="12">
        <f t="shared" si="24"/>
        <v>19</v>
      </c>
      <c r="I58" s="12">
        <v>14</v>
      </c>
      <c r="J58" s="12">
        <v>5</v>
      </c>
      <c r="K58" s="12">
        <f t="shared" si="25"/>
        <v>4</v>
      </c>
      <c r="L58" s="12">
        <v>1</v>
      </c>
      <c r="M58" s="12">
        <v>3</v>
      </c>
      <c r="N58" s="12">
        <f t="shared" si="26"/>
        <v>1</v>
      </c>
      <c r="O58" s="12">
        <v>1</v>
      </c>
      <c r="P58" s="12">
        <v>0</v>
      </c>
    </row>
    <row r="59" spans="1:16" ht="12.75">
      <c r="A59" s="11" t="s">
        <v>705</v>
      </c>
      <c r="B59" s="12">
        <f t="shared" si="27"/>
        <v>12</v>
      </c>
      <c r="C59" s="12">
        <f t="shared" si="21"/>
        <v>4</v>
      </c>
      <c r="D59" s="12">
        <f t="shared" si="22"/>
        <v>8</v>
      </c>
      <c r="E59" s="12">
        <f t="shared" si="23"/>
        <v>4</v>
      </c>
      <c r="F59" s="12">
        <v>3</v>
      </c>
      <c r="G59" s="12">
        <v>1</v>
      </c>
      <c r="H59" s="12">
        <f t="shared" si="24"/>
        <v>0</v>
      </c>
      <c r="I59" s="12">
        <v>0</v>
      </c>
      <c r="J59" s="12">
        <v>0</v>
      </c>
      <c r="K59" s="12">
        <f t="shared" si="25"/>
        <v>6</v>
      </c>
      <c r="L59" s="12">
        <v>1</v>
      </c>
      <c r="M59" s="12">
        <v>5</v>
      </c>
      <c r="N59" s="12">
        <f t="shared" si="26"/>
        <v>2</v>
      </c>
      <c r="O59" s="12">
        <v>0</v>
      </c>
      <c r="P59" s="12">
        <v>2</v>
      </c>
    </row>
    <row r="60" spans="1:16" ht="12.75">
      <c r="A60" s="11" t="s">
        <v>706</v>
      </c>
      <c r="B60" s="12">
        <f t="shared" si="27"/>
        <v>4</v>
      </c>
      <c r="C60" s="12">
        <f t="shared" si="21"/>
        <v>2</v>
      </c>
      <c r="D60" s="12">
        <f t="shared" si="22"/>
        <v>2</v>
      </c>
      <c r="E60" s="12">
        <f t="shared" si="23"/>
        <v>2</v>
      </c>
      <c r="F60" s="12">
        <v>2</v>
      </c>
      <c r="G60" s="10"/>
      <c r="H60" s="12">
        <f t="shared" si="24"/>
        <v>0</v>
      </c>
      <c r="I60" s="12">
        <v>0</v>
      </c>
      <c r="J60" s="12">
        <v>0</v>
      </c>
      <c r="K60" s="12">
        <f t="shared" si="25"/>
        <v>1</v>
      </c>
      <c r="L60" s="12">
        <v>0</v>
      </c>
      <c r="M60" s="12">
        <v>1</v>
      </c>
      <c r="N60" s="12">
        <f t="shared" si="26"/>
        <v>1</v>
      </c>
      <c r="O60" s="12">
        <v>0</v>
      </c>
      <c r="P60" s="12">
        <v>1</v>
      </c>
    </row>
    <row r="61" spans="1:16" ht="12.75">
      <c r="A61" s="11" t="s">
        <v>707</v>
      </c>
      <c r="B61" s="12">
        <f t="shared" si="27"/>
        <v>63</v>
      </c>
      <c r="C61" s="12">
        <f t="shared" si="21"/>
        <v>43</v>
      </c>
      <c r="D61" s="12">
        <f t="shared" si="22"/>
        <v>20</v>
      </c>
      <c r="E61" s="12">
        <f t="shared" si="23"/>
        <v>0</v>
      </c>
      <c r="F61" s="12">
        <v>0</v>
      </c>
      <c r="G61" s="10"/>
      <c r="H61" s="12">
        <f t="shared" si="24"/>
        <v>7</v>
      </c>
      <c r="I61" s="12">
        <v>6</v>
      </c>
      <c r="J61" s="12">
        <v>1</v>
      </c>
      <c r="K61" s="12">
        <f t="shared" si="25"/>
        <v>34</v>
      </c>
      <c r="L61" s="12">
        <v>18</v>
      </c>
      <c r="M61" s="12">
        <v>16</v>
      </c>
      <c r="N61" s="12">
        <f t="shared" si="26"/>
        <v>22</v>
      </c>
      <c r="O61" s="12">
        <v>19</v>
      </c>
      <c r="P61" s="12">
        <v>3</v>
      </c>
    </row>
    <row r="62" spans="1:16" ht="12.75">
      <c r="A62" s="11" t="s">
        <v>708</v>
      </c>
      <c r="B62" s="12">
        <f t="shared" si="27"/>
        <v>2</v>
      </c>
      <c r="C62" s="12">
        <f t="shared" si="21"/>
        <v>0</v>
      </c>
      <c r="D62" s="12">
        <f t="shared" si="22"/>
        <v>2</v>
      </c>
      <c r="E62" s="12">
        <f t="shared" si="23"/>
        <v>0</v>
      </c>
      <c r="F62" s="12">
        <v>0</v>
      </c>
      <c r="G62" s="10"/>
      <c r="H62" s="12">
        <f t="shared" si="24"/>
        <v>2</v>
      </c>
      <c r="I62" s="12">
        <v>0</v>
      </c>
      <c r="J62" s="12">
        <v>2</v>
      </c>
      <c r="K62" s="12">
        <f t="shared" si="25"/>
        <v>0</v>
      </c>
      <c r="L62" s="12">
        <v>0</v>
      </c>
      <c r="M62" s="12">
        <v>0</v>
      </c>
      <c r="N62" s="12">
        <f t="shared" si="26"/>
        <v>0</v>
      </c>
      <c r="O62" s="12">
        <v>0</v>
      </c>
      <c r="P62" s="12">
        <v>0</v>
      </c>
    </row>
    <row r="63" spans="1:16" ht="12.75">
      <c r="A63" s="11" t="s">
        <v>709</v>
      </c>
      <c r="B63" s="12">
        <f aca="true" t="shared" si="28" ref="B63:P63">SUM(B64:B75)</f>
        <v>232</v>
      </c>
      <c r="C63" s="12">
        <f t="shared" si="28"/>
        <v>121</v>
      </c>
      <c r="D63" s="12">
        <f t="shared" si="28"/>
        <v>111</v>
      </c>
      <c r="E63" s="12">
        <f t="shared" si="28"/>
        <v>11</v>
      </c>
      <c r="F63" s="12">
        <f t="shared" si="28"/>
        <v>11</v>
      </c>
      <c r="G63" s="12">
        <f t="shared" si="28"/>
        <v>0</v>
      </c>
      <c r="H63" s="12">
        <f t="shared" si="28"/>
        <v>71</v>
      </c>
      <c r="I63" s="12">
        <f t="shared" si="28"/>
        <v>54</v>
      </c>
      <c r="J63" s="12">
        <f t="shared" si="28"/>
        <v>17</v>
      </c>
      <c r="K63" s="12">
        <f t="shared" si="28"/>
        <v>101</v>
      </c>
      <c r="L63" s="12">
        <f t="shared" si="28"/>
        <v>43</v>
      </c>
      <c r="M63" s="12">
        <f t="shared" si="28"/>
        <v>58</v>
      </c>
      <c r="N63" s="12">
        <f t="shared" si="28"/>
        <v>49</v>
      </c>
      <c r="O63" s="12">
        <f t="shared" si="28"/>
        <v>13</v>
      </c>
      <c r="P63" s="12">
        <f t="shared" si="28"/>
        <v>36</v>
      </c>
    </row>
    <row r="64" spans="1:16" ht="12.75">
      <c r="A64" s="11" t="s">
        <v>710</v>
      </c>
      <c r="B64" s="12">
        <f aca="true" t="shared" si="29" ref="B64:B75">SUM(C64:D64)</f>
        <v>16</v>
      </c>
      <c r="C64" s="12">
        <f aca="true" t="shared" si="30" ref="C64:C75">SUM(F64+I64+L64+O64)</f>
        <v>11</v>
      </c>
      <c r="D64" s="12">
        <f aca="true" t="shared" si="31" ref="D64:D75">SUM(G64+J64+M64+P64)</f>
        <v>5</v>
      </c>
      <c r="E64" s="12">
        <f aca="true" t="shared" si="32" ref="E64:E75">SUM(F64+G64)</f>
        <v>1</v>
      </c>
      <c r="F64" s="12">
        <v>1</v>
      </c>
      <c r="G64" s="10"/>
      <c r="H64" s="12">
        <f>SUM(I64+J64)</f>
        <v>4</v>
      </c>
      <c r="I64" s="12">
        <v>4</v>
      </c>
      <c r="J64" s="10"/>
      <c r="K64" s="12">
        <f aca="true" t="shared" si="33" ref="K64:K75">SUM(L64+M64)</f>
        <v>9</v>
      </c>
      <c r="L64" s="12">
        <v>5</v>
      </c>
      <c r="M64" s="12">
        <v>4</v>
      </c>
      <c r="N64" s="12">
        <f aca="true" t="shared" si="34" ref="N64:N75">SUM(O64+P64)</f>
        <v>2</v>
      </c>
      <c r="O64" s="12">
        <v>1</v>
      </c>
      <c r="P64" s="12">
        <v>1</v>
      </c>
    </row>
    <row r="65" spans="1:16" ht="12.75">
      <c r="A65" s="11" t="s">
        <v>711</v>
      </c>
      <c r="B65" s="12">
        <f t="shared" si="29"/>
        <v>40</v>
      </c>
      <c r="C65" s="12">
        <f t="shared" si="30"/>
        <v>30</v>
      </c>
      <c r="D65" s="12">
        <f t="shared" si="31"/>
        <v>10</v>
      </c>
      <c r="E65" s="12">
        <f t="shared" si="32"/>
        <v>2</v>
      </c>
      <c r="F65" s="12">
        <v>2</v>
      </c>
      <c r="G65" s="10"/>
      <c r="H65" s="12">
        <f>SUM(I65+J65)</f>
        <v>9</v>
      </c>
      <c r="I65" s="12">
        <v>6</v>
      </c>
      <c r="J65" s="12">
        <v>3</v>
      </c>
      <c r="K65" s="12">
        <f t="shared" si="33"/>
        <v>24</v>
      </c>
      <c r="L65" s="12">
        <v>20</v>
      </c>
      <c r="M65" s="12">
        <v>4</v>
      </c>
      <c r="N65" s="12">
        <f t="shared" si="34"/>
        <v>5</v>
      </c>
      <c r="O65" s="12">
        <v>2</v>
      </c>
      <c r="P65" s="12">
        <v>3</v>
      </c>
    </row>
    <row r="66" spans="1:16" ht="12.75">
      <c r="A66" s="11" t="s">
        <v>712</v>
      </c>
      <c r="B66" s="12">
        <f t="shared" si="29"/>
        <v>46</v>
      </c>
      <c r="C66" s="12">
        <f t="shared" si="30"/>
        <v>24</v>
      </c>
      <c r="D66" s="12">
        <f t="shared" si="31"/>
        <v>22</v>
      </c>
      <c r="E66" s="12">
        <f t="shared" si="32"/>
        <v>1</v>
      </c>
      <c r="F66" s="12">
        <v>1</v>
      </c>
      <c r="G66" s="10"/>
      <c r="H66" s="12">
        <f>SUM(I66+J66)</f>
        <v>28</v>
      </c>
      <c r="I66" s="12">
        <v>17</v>
      </c>
      <c r="J66" s="12">
        <v>11</v>
      </c>
      <c r="K66" s="12">
        <f t="shared" si="33"/>
        <v>13</v>
      </c>
      <c r="L66" s="12">
        <v>4</v>
      </c>
      <c r="M66" s="12">
        <v>9</v>
      </c>
      <c r="N66" s="12">
        <f t="shared" si="34"/>
        <v>4</v>
      </c>
      <c r="O66" s="12">
        <v>2</v>
      </c>
      <c r="P66" s="12">
        <v>2</v>
      </c>
    </row>
    <row r="67" spans="1:16" ht="12.75">
      <c r="A67" s="11" t="s">
        <v>713</v>
      </c>
      <c r="B67" s="12">
        <f t="shared" si="29"/>
        <v>2</v>
      </c>
      <c r="C67" s="12">
        <f t="shared" si="30"/>
        <v>0</v>
      </c>
      <c r="D67" s="12">
        <f t="shared" si="31"/>
        <v>2</v>
      </c>
      <c r="E67" s="12">
        <f t="shared" si="32"/>
        <v>0</v>
      </c>
      <c r="F67" s="10"/>
      <c r="G67" s="10"/>
      <c r="H67" s="12">
        <f>SUM(I67+J67)</f>
        <v>0</v>
      </c>
      <c r="I67" s="10"/>
      <c r="J67" s="10"/>
      <c r="K67" s="12">
        <f t="shared" si="33"/>
        <v>2</v>
      </c>
      <c r="L67" s="10"/>
      <c r="M67" s="12">
        <v>2</v>
      </c>
      <c r="N67" s="12">
        <f t="shared" si="34"/>
        <v>0</v>
      </c>
      <c r="O67" s="10"/>
      <c r="P67" s="10"/>
    </row>
    <row r="68" spans="1:16" ht="12.75">
      <c r="A68" s="11" t="s">
        <v>714</v>
      </c>
      <c r="B68" s="12">
        <f t="shared" si="29"/>
        <v>7</v>
      </c>
      <c r="C68" s="12">
        <f t="shared" si="30"/>
        <v>5</v>
      </c>
      <c r="D68" s="12">
        <f t="shared" si="31"/>
        <v>2</v>
      </c>
      <c r="E68" s="12">
        <f t="shared" si="32"/>
        <v>1</v>
      </c>
      <c r="F68" s="12">
        <v>1</v>
      </c>
      <c r="G68" s="10"/>
      <c r="H68" s="10"/>
      <c r="I68" s="10"/>
      <c r="J68" s="10"/>
      <c r="K68" s="12">
        <f t="shared" si="33"/>
        <v>5</v>
      </c>
      <c r="L68" s="12">
        <v>4</v>
      </c>
      <c r="M68" s="12">
        <v>1</v>
      </c>
      <c r="N68" s="12">
        <f t="shared" si="34"/>
        <v>1</v>
      </c>
      <c r="O68" s="10"/>
      <c r="P68" s="12">
        <v>1</v>
      </c>
    </row>
    <row r="69" spans="1:16" ht="12.75">
      <c r="A69" s="11" t="s">
        <v>715</v>
      </c>
      <c r="B69" s="12">
        <f t="shared" si="29"/>
        <v>18</v>
      </c>
      <c r="C69" s="12">
        <f t="shared" si="30"/>
        <v>6</v>
      </c>
      <c r="D69" s="12">
        <f t="shared" si="31"/>
        <v>12</v>
      </c>
      <c r="E69" s="12">
        <f t="shared" si="32"/>
        <v>2</v>
      </c>
      <c r="F69" s="12">
        <v>2</v>
      </c>
      <c r="G69" s="10"/>
      <c r="H69" s="12">
        <f>F700</f>
        <v>0</v>
      </c>
      <c r="I69" s="10"/>
      <c r="J69" s="10"/>
      <c r="K69" s="12">
        <f t="shared" si="33"/>
        <v>12</v>
      </c>
      <c r="L69" s="12">
        <v>3</v>
      </c>
      <c r="M69" s="12">
        <v>9</v>
      </c>
      <c r="N69" s="12">
        <f t="shared" si="34"/>
        <v>4</v>
      </c>
      <c r="O69" s="12">
        <v>1</v>
      </c>
      <c r="P69" s="12">
        <v>3</v>
      </c>
    </row>
    <row r="70" spans="1:16" ht="12.75">
      <c r="A70" s="11" t="s">
        <v>716</v>
      </c>
      <c r="B70" s="12">
        <f t="shared" si="29"/>
        <v>4</v>
      </c>
      <c r="C70" s="12">
        <f t="shared" si="30"/>
        <v>2</v>
      </c>
      <c r="D70" s="12">
        <f t="shared" si="31"/>
        <v>2</v>
      </c>
      <c r="E70" s="12">
        <f t="shared" si="32"/>
        <v>1</v>
      </c>
      <c r="F70" s="12">
        <v>1</v>
      </c>
      <c r="G70" s="10"/>
      <c r="H70" s="12">
        <f aca="true" t="shared" si="35" ref="H70:H75">SUM(I70+J70)</f>
        <v>0</v>
      </c>
      <c r="I70" s="10"/>
      <c r="J70" s="10"/>
      <c r="K70" s="12">
        <f t="shared" si="33"/>
        <v>3</v>
      </c>
      <c r="L70" s="12">
        <v>1</v>
      </c>
      <c r="M70" s="12">
        <v>2</v>
      </c>
      <c r="N70" s="12">
        <f t="shared" si="34"/>
        <v>0</v>
      </c>
      <c r="O70" s="10"/>
      <c r="P70" s="10"/>
    </row>
    <row r="71" spans="1:16" ht="12.75">
      <c r="A71" s="11" t="s">
        <v>717</v>
      </c>
      <c r="B71" s="12">
        <f t="shared" si="29"/>
        <v>36</v>
      </c>
      <c r="C71" s="12">
        <f t="shared" si="30"/>
        <v>32</v>
      </c>
      <c r="D71" s="12">
        <f t="shared" si="31"/>
        <v>4</v>
      </c>
      <c r="E71" s="12">
        <f t="shared" si="32"/>
        <v>1</v>
      </c>
      <c r="F71" s="12">
        <v>1</v>
      </c>
      <c r="G71" s="10"/>
      <c r="H71" s="12">
        <f t="shared" si="35"/>
        <v>29</v>
      </c>
      <c r="I71" s="12">
        <v>27</v>
      </c>
      <c r="J71" s="12">
        <v>2</v>
      </c>
      <c r="K71" s="12">
        <f t="shared" si="33"/>
        <v>2</v>
      </c>
      <c r="L71" s="10"/>
      <c r="M71" s="12">
        <v>2</v>
      </c>
      <c r="N71" s="12">
        <f t="shared" si="34"/>
        <v>4</v>
      </c>
      <c r="O71" s="12">
        <v>4</v>
      </c>
      <c r="P71" s="10"/>
    </row>
    <row r="72" spans="1:16" ht="12.75">
      <c r="A72" s="11" t="s">
        <v>718</v>
      </c>
      <c r="B72" s="12">
        <f t="shared" si="29"/>
        <v>0</v>
      </c>
      <c r="C72" s="12">
        <f t="shared" si="30"/>
        <v>0</v>
      </c>
      <c r="D72" s="12">
        <f t="shared" si="31"/>
        <v>0</v>
      </c>
      <c r="E72" s="12">
        <f t="shared" si="32"/>
        <v>0</v>
      </c>
      <c r="F72" s="10"/>
      <c r="G72" s="10"/>
      <c r="H72" s="12">
        <f t="shared" si="35"/>
        <v>0</v>
      </c>
      <c r="I72" s="10"/>
      <c r="J72" s="10"/>
      <c r="K72" s="12">
        <f t="shared" si="33"/>
        <v>0</v>
      </c>
      <c r="L72" s="10"/>
      <c r="M72" s="10"/>
      <c r="N72" s="12">
        <f t="shared" si="34"/>
        <v>0</v>
      </c>
      <c r="O72" s="10"/>
      <c r="P72" s="10"/>
    </row>
    <row r="73" spans="1:16" ht="12.75">
      <c r="A73" s="11" t="s">
        <v>719</v>
      </c>
      <c r="B73" s="12">
        <f t="shared" si="29"/>
        <v>4</v>
      </c>
      <c r="C73" s="12">
        <f t="shared" si="30"/>
        <v>1</v>
      </c>
      <c r="D73" s="12">
        <f t="shared" si="31"/>
        <v>3</v>
      </c>
      <c r="E73" s="12">
        <f t="shared" si="32"/>
        <v>1</v>
      </c>
      <c r="F73" s="12">
        <v>1</v>
      </c>
      <c r="G73" s="10"/>
      <c r="H73" s="12">
        <f t="shared" si="35"/>
        <v>0</v>
      </c>
      <c r="I73" s="10"/>
      <c r="J73" s="10"/>
      <c r="K73" s="12">
        <f t="shared" si="33"/>
        <v>2</v>
      </c>
      <c r="L73" s="10"/>
      <c r="M73" s="12">
        <v>2</v>
      </c>
      <c r="N73" s="12">
        <f t="shared" si="34"/>
        <v>1</v>
      </c>
      <c r="O73" s="10"/>
      <c r="P73" s="12">
        <v>1</v>
      </c>
    </row>
    <row r="74" spans="1:16" ht="12.75">
      <c r="A74" s="11" t="s">
        <v>720</v>
      </c>
      <c r="B74" s="12">
        <f t="shared" si="29"/>
        <v>2</v>
      </c>
      <c r="C74" s="12">
        <f t="shared" si="30"/>
        <v>2</v>
      </c>
      <c r="D74" s="12">
        <f t="shared" si="31"/>
        <v>0</v>
      </c>
      <c r="E74" s="12">
        <f t="shared" si="32"/>
        <v>0</v>
      </c>
      <c r="F74" s="10"/>
      <c r="G74" s="10"/>
      <c r="H74" s="12">
        <f t="shared" si="35"/>
        <v>0</v>
      </c>
      <c r="I74" s="10"/>
      <c r="J74" s="10"/>
      <c r="K74" s="12">
        <f t="shared" si="33"/>
        <v>2</v>
      </c>
      <c r="L74" s="12">
        <v>2</v>
      </c>
      <c r="M74" s="10"/>
      <c r="N74" s="12">
        <f t="shared" si="34"/>
        <v>0</v>
      </c>
      <c r="O74" s="10"/>
      <c r="P74" s="10"/>
    </row>
    <row r="75" spans="1:16" ht="12.75">
      <c r="A75" s="11" t="s">
        <v>721</v>
      </c>
      <c r="B75" s="12">
        <f t="shared" si="29"/>
        <v>57</v>
      </c>
      <c r="C75" s="12">
        <f t="shared" si="30"/>
        <v>8</v>
      </c>
      <c r="D75" s="12">
        <f t="shared" si="31"/>
        <v>49</v>
      </c>
      <c r="E75" s="12">
        <f t="shared" si="32"/>
        <v>1</v>
      </c>
      <c r="F75" s="12">
        <v>1</v>
      </c>
      <c r="G75" s="10"/>
      <c r="H75" s="12">
        <f t="shared" si="35"/>
        <v>1</v>
      </c>
      <c r="I75" s="10"/>
      <c r="J75" s="12">
        <v>1</v>
      </c>
      <c r="K75" s="12">
        <f t="shared" si="33"/>
        <v>27</v>
      </c>
      <c r="L75" s="12">
        <v>4</v>
      </c>
      <c r="M75" s="12">
        <v>23</v>
      </c>
      <c r="N75" s="12">
        <f t="shared" si="34"/>
        <v>28</v>
      </c>
      <c r="O75" s="12">
        <v>3</v>
      </c>
      <c r="P75" s="12">
        <v>25</v>
      </c>
    </row>
    <row r="76" spans="1:16" ht="12.75">
      <c r="A76" s="11" t="s">
        <v>722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</sheetData>
  <sheetProtection password="CA55" sheet="1" objects="1" scenarios="1"/>
  <mergeCells count="7">
    <mergeCell ref="A3:A5"/>
    <mergeCell ref="H4:H5"/>
    <mergeCell ref="K3:M3"/>
    <mergeCell ref="N3:P3"/>
    <mergeCell ref="B3:D3"/>
    <mergeCell ref="E3:G3"/>
    <mergeCell ref="H3:J3"/>
  </mergeCells>
  <printOptions horizontalCentered="1"/>
  <pageMargins left="0.75" right="0.75" top="1" bottom="1" header="0" footer="0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8"/>
  <sheetViews>
    <sheetView showGridLines="0" workbookViewId="0" topLeftCell="G1">
      <selection activeCell="A1" sqref="A1:S1"/>
    </sheetView>
  </sheetViews>
  <sheetFormatPr defaultColWidth="9.625" defaultRowHeight="12.75"/>
  <cols>
    <col min="1" max="1" width="26.75390625" style="21" customWidth="1"/>
    <col min="2" max="2" width="6.25390625" style="21" bestFit="1" customWidth="1"/>
    <col min="3" max="3" width="4.875" style="21" customWidth="1"/>
    <col min="4" max="4" width="4.875" style="21" bestFit="1" customWidth="1"/>
    <col min="5" max="5" width="5.75390625" style="21" customWidth="1"/>
    <col min="6" max="6" width="5.625" style="21" customWidth="1"/>
    <col min="7" max="8" width="4.75390625" style="21" customWidth="1"/>
    <col min="9" max="9" width="5.50390625" style="21" customWidth="1"/>
    <col min="10" max="10" width="4.75390625" style="21" customWidth="1"/>
    <col min="11" max="11" width="5.625" style="21" customWidth="1"/>
    <col min="12" max="12" width="4.875" style="21" bestFit="1" customWidth="1"/>
    <col min="13" max="13" width="5.75390625" style="21" customWidth="1"/>
    <col min="14" max="14" width="6.25390625" style="21" bestFit="1" customWidth="1"/>
    <col min="15" max="16" width="4.00390625" style="21" bestFit="1" customWidth="1"/>
    <col min="17" max="17" width="5.25390625" style="21" customWidth="1"/>
    <col min="18" max="19" width="4.00390625" style="21" bestFit="1" customWidth="1"/>
    <col min="20" max="20" width="6.625" style="21" customWidth="1"/>
    <col min="21" max="16384" width="9.625" style="21" customWidth="1"/>
  </cols>
  <sheetData>
    <row r="1" spans="1:19" s="19" customFormat="1" ht="15">
      <c r="A1" s="385" t="s">
        <v>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9" s="19" customFormat="1" ht="12.75">
      <c r="A2" s="386" t="s">
        <v>114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</row>
    <row r="3" s="19" customFormat="1" ht="12" customHeight="1">
      <c r="A3" s="18"/>
    </row>
    <row r="4" spans="1:19" s="19" customFormat="1" ht="12.75">
      <c r="A4" s="388" t="s">
        <v>455</v>
      </c>
      <c r="B4" s="389" t="s">
        <v>163</v>
      </c>
      <c r="C4" s="390"/>
      <c r="D4" s="391"/>
      <c r="E4" s="387" t="s">
        <v>729</v>
      </c>
      <c r="F4" s="387"/>
      <c r="G4" s="387"/>
      <c r="H4" s="387" t="s">
        <v>153</v>
      </c>
      <c r="I4" s="387"/>
      <c r="J4" s="387"/>
      <c r="K4" s="387" t="s">
        <v>730</v>
      </c>
      <c r="L4" s="387"/>
      <c r="M4" s="387"/>
      <c r="N4" s="387" t="s">
        <v>731</v>
      </c>
      <c r="O4" s="387"/>
      <c r="P4" s="387"/>
      <c r="Q4" s="387" t="s">
        <v>732</v>
      </c>
      <c r="R4" s="387"/>
      <c r="S4" s="387"/>
    </row>
    <row r="5" spans="1:19" s="19" customFormat="1" ht="12.75">
      <c r="A5" s="388"/>
      <c r="B5" s="128" t="s">
        <v>115</v>
      </c>
      <c r="C5" s="128" t="s">
        <v>733</v>
      </c>
      <c r="D5" s="128" t="s">
        <v>734</v>
      </c>
      <c r="E5" s="128" t="s">
        <v>115</v>
      </c>
      <c r="F5" s="128" t="s">
        <v>733</v>
      </c>
      <c r="G5" s="128" t="s">
        <v>734</v>
      </c>
      <c r="H5" s="128" t="s">
        <v>115</v>
      </c>
      <c r="I5" s="128" t="s">
        <v>733</v>
      </c>
      <c r="J5" s="128" t="s">
        <v>734</v>
      </c>
      <c r="K5" s="128" t="s">
        <v>115</v>
      </c>
      <c r="L5" s="128" t="s">
        <v>733</v>
      </c>
      <c r="M5" s="128" t="s">
        <v>734</v>
      </c>
      <c r="N5" s="128" t="s">
        <v>115</v>
      </c>
      <c r="O5" s="128" t="s">
        <v>733</v>
      </c>
      <c r="P5" s="128" t="s">
        <v>734</v>
      </c>
      <c r="Q5" s="128" t="s">
        <v>115</v>
      </c>
      <c r="R5" s="128" t="s">
        <v>733</v>
      </c>
      <c r="S5" s="128" t="s">
        <v>734</v>
      </c>
    </row>
    <row r="6" spans="1:19" s="19" customFormat="1" ht="12.75">
      <c r="A6" s="316" t="s">
        <v>7</v>
      </c>
      <c r="B6" s="20">
        <f>SUM(B7+B17+B46)</f>
        <v>16901</v>
      </c>
      <c r="C6" s="20">
        <f aca="true" t="shared" si="0" ref="C6:S6">SUM(C7+C17+C46)</f>
        <v>7728</v>
      </c>
      <c r="D6" s="20">
        <f t="shared" si="0"/>
        <v>9173</v>
      </c>
      <c r="E6" s="20">
        <f t="shared" si="0"/>
        <v>6774</v>
      </c>
      <c r="F6" s="20">
        <f t="shared" si="0"/>
        <v>3349</v>
      </c>
      <c r="G6" s="20">
        <f t="shared" si="0"/>
        <v>3425</v>
      </c>
      <c r="H6" s="20">
        <f t="shared" si="0"/>
        <v>4625</v>
      </c>
      <c r="I6" s="20">
        <f t="shared" si="0"/>
        <v>1894</v>
      </c>
      <c r="J6" s="20">
        <f t="shared" si="0"/>
        <v>2731</v>
      </c>
      <c r="K6" s="20">
        <f t="shared" si="0"/>
        <v>3641</v>
      </c>
      <c r="L6" s="20">
        <f t="shared" si="0"/>
        <v>1634</v>
      </c>
      <c r="M6" s="20">
        <f t="shared" si="0"/>
        <v>2007</v>
      </c>
      <c r="N6" s="20">
        <f t="shared" si="0"/>
        <v>1011</v>
      </c>
      <c r="O6" s="20">
        <f t="shared" si="0"/>
        <v>444</v>
      </c>
      <c r="P6" s="20">
        <f t="shared" si="0"/>
        <v>567</v>
      </c>
      <c r="Q6" s="20">
        <f t="shared" si="0"/>
        <v>850</v>
      </c>
      <c r="R6" s="20">
        <f t="shared" si="0"/>
        <v>407</v>
      </c>
      <c r="S6" s="20">
        <f t="shared" si="0"/>
        <v>443</v>
      </c>
    </row>
    <row r="7" spans="1:19" s="19" customFormat="1" ht="12.75">
      <c r="A7" s="316" t="s">
        <v>9</v>
      </c>
      <c r="B7" s="20">
        <f>SUM(B8+B10+B13)</f>
        <v>38</v>
      </c>
      <c r="C7" s="20">
        <f aca="true" t="shared" si="1" ref="C7:J7">SUM(C8+C10+C13)</f>
        <v>24</v>
      </c>
      <c r="D7" s="20">
        <f t="shared" si="1"/>
        <v>14</v>
      </c>
      <c r="E7" s="191">
        <f t="shared" si="1"/>
        <v>33</v>
      </c>
      <c r="F7" s="191">
        <f t="shared" si="1"/>
        <v>22</v>
      </c>
      <c r="G7" s="191">
        <f t="shared" si="1"/>
        <v>11</v>
      </c>
      <c r="H7" s="191">
        <f t="shared" si="1"/>
        <v>5</v>
      </c>
      <c r="I7" s="191">
        <f t="shared" si="1"/>
        <v>2</v>
      </c>
      <c r="J7" s="191">
        <f t="shared" si="1"/>
        <v>3</v>
      </c>
      <c r="K7" s="191"/>
      <c r="L7" s="191"/>
      <c r="M7" s="191"/>
      <c r="N7" s="191"/>
      <c r="O7" s="191"/>
      <c r="P7" s="191"/>
      <c r="Q7" s="191"/>
      <c r="R7" s="191"/>
      <c r="S7" s="191"/>
    </row>
    <row r="8" spans="1:19" ht="11.25" customHeight="1">
      <c r="A8" s="330" t="s">
        <v>10</v>
      </c>
      <c r="B8" s="331">
        <f>SUM(C8:D8)</f>
        <v>5</v>
      </c>
      <c r="C8" s="331">
        <f>SUM(F8+I8+L8+O8+R8)</f>
        <v>5</v>
      </c>
      <c r="D8" s="331"/>
      <c r="E8" s="332">
        <f aca="true" t="shared" si="2" ref="E8:E45">SUM(F8:G8)</f>
        <v>5</v>
      </c>
      <c r="F8" s="332">
        <f>SUM(F9)</f>
        <v>5</v>
      </c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</row>
    <row r="9" spans="1:19" ht="11.25" customHeight="1">
      <c r="A9" s="333" t="s">
        <v>11</v>
      </c>
      <c r="B9" s="334">
        <f aca="true" t="shared" si="3" ref="B9:B16">SUM(C9:D9)</f>
        <v>5</v>
      </c>
      <c r="C9" s="334">
        <f aca="true" t="shared" si="4" ref="C9:D16">SUM(F9+I9+L9+O9+R9)</f>
        <v>5</v>
      </c>
      <c r="D9" s="334"/>
      <c r="E9" s="335">
        <f t="shared" si="2"/>
        <v>5</v>
      </c>
      <c r="F9" s="335">
        <v>5</v>
      </c>
      <c r="G9" s="336"/>
      <c r="H9" s="335"/>
      <c r="I9" s="336"/>
      <c r="J9" s="336"/>
      <c r="K9" s="335"/>
      <c r="L9" s="336"/>
      <c r="M9" s="336"/>
      <c r="N9" s="335"/>
      <c r="O9" s="336"/>
      <c r="P9" s="336"/>
      <c r="Q9" s="335"/>
      <c r="R9" s="336"/>
      <c r="S9" s="336"/>
    </row>
    <row r="10" spans="1:19" ht="11.25" customHeight="1">
      <c r="A10" s="330" t="s">
        <v>12</v>
      </c>
      <c r="B10" s="331">
        <f t="shared" si="3"/>
        <v>13</v>
      </c>
      <c r="C10" s="331">
        <f t="shared" si="4"/>
        <v>8</v>
      </c>
      <c r="D10" s="331">
        <f t="shared" si="4"/>
        <v>5</v>
      </c>
      <c r="E10" s="332">
        <f t="shared" si="2"/>
        <v>8</v>
      </c>
      <c r="F10" s="332">
        <f>SUM(F11:F12)</f>
        <v>6</v>
      </c>
      <c r="G10" s="332">
        <f>SUM(G11:G12)</f>
        <v>2</v>
      </c>
      <c r="H10" s="332">
        <f>SUM(I10:J10)</f>
        <v>5</v>
      </c>
      <c r="I10" s="332">
        <f>SUM(I11:I12)</f>
        <v>2</v>
      </c>
      <c r="J10" s="332">
        <f>SUM(J11:J12)</f>
        <v>3</v>
      </c>
      <c r="K10" s="332"/>
      <c r="L10" s="332"/>
      <c r="M10" s="332"/>
      <c r="N10" s="332"/>
      <c r="O10" s="332"/>
      <c r="P10" s="332"/>
      <c r="Q10" s="332"/>
      <c r="R10" s="332"/>
      <c r="S10" s="332"/>
    </row>
    <row r="11" spans="1:19" ht="11.25" customHeight="1">
      <c r="A11" s="333" t="s">
        <v>11</v>
      </c>
      <c r="B11" s="334">
        <f t="shared" si="3"/>
        <v>2</v>
      </c>
      <c r="C11" s="334">
        <f t="shared" si="4"/>
        <v>2</v>
      </c>
      <c r="D11" s="334"/>
      <c r="E11" s="335">
        <f t="shared" si="2"/>
        <v>2</v>
      </c>
      <c r="F11" s="335">
        <v>2</v>
      </c>
      <c r="G11" s="336"/>
      <c r="H11" s="335"/>
      <c r="I11" s="336"/>
      <c r="J11" s="336"/>
      <c r="K11" s="335"/>
      <c r="L11" s="336"/>
      <c r="M11" s="336"/>
      <c r="N11" s="335"/>
      <c r="O11" s="336"/>
      <c r="P11" s="336"/>
      <c r="Q11" s="335"/>
      <c r="R11" s="336"/>
      <c r="S11" s="336"/>
    </row>
    <row r="12" spans="1:19" ht="11.25" customHeight="1">
      <c r="A12" s="333" t="s">
        <v>13</v>
      </c>
      <c r="B12" s="334">
        <f t="shared" si="3"/>
        <v>11</v>
      </c>
      <c r="C12" s="334">
        <f t="shared" si="4"/>
        <v>6</v>
      </c>
      <c r="D12" s="334">
        <f t="shared" si="4"/>
        <v>5</v>
      </c>
      <c r="E12" s="335">
        <f t="shared" si="2"/>
        <v>6</v>
      </c>
      <c r="F12" s="335">
        <v>4</v>
      </c>
      <c r="G12" s="335">
        <v>2</v>
      </c>
      <c r="H12" s="335">
        <f>SUM(I12:J12)</f>
        <v>5</v>
      </c>
      <c r="I12" s="335">
        <v>2</v>
      </c>
      <c r="J12" s="335">
        <v>3</v>
      </c>
      <c r="K12" s="335"/>
      <c r="L12" s="336"/>
      <c r="M12" s="336"/>
      <c r="N12" s="335"/>
      <c r="O12" s="336"/>
      <c r="P12" s="336"/>
      <c r="Q12" s="335"/>
      <c r="R12" s="336"/>
      <c r="S12" s="336"/>
    </row>
    <row r="13" spans="1:19" ht="11.25" customHeight="1">
      <c r="A13" s="330" t="s">
        <v>14</v>
      </c>
      <c r="B13" s="331">
        <f t="shared" si="3"/>
        <v>20</v>
      </c>
      <c r="C13" s="331">
        <f t="shared" si="4"/>
        <v>11</v>
      </c>
      <c r="D13" s="331">
        <f t="shared" si="4"/>
        <v>9</v>
      </c>
      <c r="E13" s="332">
        <f t="shared" si="2"/>
        <v>20</v>
      </c>
      <c r="F13" s="332">
        <f>SUM(F14:F16)</f>
        <v>11</v>
      </c>
      <c r="G13" s="332">
        <f>SUM(G14:G16)</f>
        <v>9</v>
      </c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</row>
    <row r="14" spans="1:19" ht="11.25" customHeight="1">
      <c r="A14" s="333" t="s">
        <v>15</v>
      </c>
      <c r="B14" s="334">
        <f t="shared" si="3"/>
        <v>7</v>
      </c>
      <c r="C14" s="334">
        <f t="shared" si="4"/>
        <v>2</v>
      </c>
      <c r="D14" s="334">
        <f t="shared" si="4"/>
        <v>5</v>
      </c>
      <c r="E14" s="335">
        <f t="shared" si="2"/>
        <v>7</v>
      </c>
      <c r="F14" s="335">
        <v>2</v>
      </c>
      <c r="G14" s="335">
        <v>5</v>
      </c>
      <c r="H14" s="335"/>
      <c r="I14" s="336"/>
      <c r="J14" s="336"/>
      <c r="K14" s="335"/>
      <c r="L14" s="336"/>
      <c r="M14" s="336"/>
      <c r="N14" s="335"/>
      <c r="O14" s="336"/>
      <c r="P14" s="336"/>
      <c r="Q14" s="335"/>
      <c r="R14" s="336"/>
      <c r="S14" s="336"/>
    </row>
    <row r="15" spans="1:19" ht="11.25" customHeight="1">
      <c r="A15" s="333" t="s">
        <v>16</v>
      </c>
      <c r="B15" s="334">
        <f t="shared" si="3"/>
        <v>7</v>
      </c>
      <c r="C15" s="334">
        <f t="shared" si="4"/>
        <v>3</v>
      </c>
      <c r="D15" s="334">
        <f t="shared" si="4"/>
        <v>4</v>
      </c>
      <c r="E15" s="335">
        <f t="shared" si="2"/>
        <v>7</v>
      </c>
      <c r="F15" s="335">
        <v>3</v>
      </c>
      <c r="G15" s="335">
        <v>4</v>
      </c>
      <c r="H15" s="335"/>
      <c r="I15" s="336"/>
      <c r="J15" s="336"/>
      <c r="K15" s="335"/>
      <c r="L15" s="336"/>
      <c r="M15" s="336"/>
      <c r="N15" s="335"/>
      <c r="O15" s="336"/>
      <c r="P15" s="336"/>
      <c r="Q15" s="335"/>
      <c r="R15" s="336"/>
      <c r="S15" s="336"/>
    </row>
    <row r="16" spans="1:19" ht="11.25" customHeight="1">
      <c r="A16" s="333" t="s">
        <v>812</v>
      </c>
      <c r="B16" s="334">
        <f t="shared" si="3"/>
        <v>6</v>
      </c>
      <c r="C16" s="334">
        <f t="shared" si="4"/>
        <v>6</v>
      </c>
      <c r="D16" s="334"/>
      <c r="E16" s="335">
        <f t="shared" si="2"/>
        <v>6</v>
      </c>
      <c r="F16" s="335">
        <v>6</v>
      </c>
      <c r="G16" s="336"/>
      <c r="H16" s="335"/>
      <c r="I16" s="336"/>
      <c r="J16" s="336"/>
      <c r="K16" s="335"/>
      <c r="L16" s="336"/>
      <c r="M16" s="336"/>
      <c r="N16" s="335"/>
      <c r="O16" s="336"/>
      <c r="P16" s="336"/>
      <c r="Q16" s="335"/>
      <c r="R16" s="336"/>
      <c r="S16" s="336"/>
    </row>
    <row r="17" spans="1:19" s="19" customFormat="1" ht="12.75">
      <c r="A17" s="316" t="s">
        <v>18</v>
      </c>
      <c r="B17" s="20">
        <f aca="true" t="shared" si="5" ref="B17:B45">SUM(C17:D17)</f>
        <v>6330</v>
      </c>
      <c r="C17" s="20">
        <f aca="true" t="shared" si="6" ref="C17:S17">SUM(C18+C19+C20+C27+C32+C33+C37+C38+C41+C42+C43+C44+C45)</f>
        <v>2896</v>
      </c>
      <c r="D17" s="20">
        <f t="shared" si="6"/>
        <v>3434</v>
      </c>
      <c r="E17" s="191">
        <f t="shared" si="6"/>
        <v>1733</v>
      </c>
      <c r="F17" s="191">
        <f t="shared" si="6"/>
        <v>868</v>
      </c>
      <c r="G17" s="191">
        <f t="shared" si="6"/>
        <v>865</v>
      </c>
      <c r="H17" s="191">
        <f t="shared" si="6"/>
        <v>1494</v>
      </c>
      <c r="I17" s="191">
        <f t="shared" si="6"/>
        <v>597</v>
      </c>
      <c r="J17" s="191">
        <f t="shared" si="6"/>
        <v>897</v>
      </c>
      <c r="K17" s="191">
        <f t="shared" si="6"/>
        <v>1242</v>
      </c>
      <c r="L17" s="191">
        <f t="shared" si="6"/>
        <v>580</v>
      </c>
      <c r="M17" s="191">
        <f t="shared" si="6"/>
        <v>662</v>
      </c>
      <c r="N17" s="191">
        <f t="shared" si="6"/>
        <v>1011</v>
      </c>
      <c r="O17" s="191">
        <f t="shared" si="6"/>
        <v>444</v>
      </c>
      <c r="P17" s="191">
        <f t="shared" si="6"/>
        <v>567</v>
      </c>
      <c r="Q17" s="191">
        <f t="shared" si="6"/>
        <v>850</v>
      </c>
      <c r="R17" s="191">
        <f t="shared" si="6"/>
        <v>407</v>
      </c>
      <c r="S17" s="191">
        <f t="shared" si="6"/>
        <v>443</v>
      </c>
    </row>
    <row r="18" spans="1:19" ht="11.25" customHeight="1">
      <c r="A18" s="333" t="s">
        <v>117</v>
      </c>
      <c r="B18" s="334">
        <f t="shared" si="5"/>
        <v>73</v>
      </c>
      <c r="C18" s="337">
        <f>SUM(F18+I18+L18+O18+R18)</f>
        <v>66</v>
      </c>
      <c r="D18" s="337">
        <f>SUM(G18+J18+M18+P18+S18)</f>
        <v>7</v>
      </c>
      <c r="E18" s="335">
        <f t="shared" si="2"/>
        <v>26</v>
      </c>
      <c r="F18" s="336">
        <v>20</v>
      </c>
      <c r="G18" s="336">
        <v>6</v>
      </c>
      <c r="H18" s="335">
        <f aca="true" t="shared" si="7" ref="H18:H45">SUM(I18:J18)</f>
        <v>19</v>
      </c>
      <c r="I18" s="336">
        <v>19</v>
      </c>
      <c r="J18" s="336"/>
      <c r="K18" s="335">
        <f aca="true" t="shared" si="8" ref="K18:K45">SUM(L18:M18)</f>
        <v>10</v>
      </c>
      <c r="L18" s="336">
        <v>10</v>
      </c>
      <c r="M18" s="336"/>
      <c r="N18" s="335">
        <f aca="true" t="shared" si="9" ref="N18:N45">SUM(O18:P18)</f>
        <v>10</v>
      </c>
      <c r="O18" s="336">
        <v>9</v>
      </c>
      <c r="P18" s="336">
        <v>1</v>
      </c>
      <c r="Q18" s="335">
        <f>SUM(R18:S18)</f>
        <v>8</v>
      </c>
      <c r="R18" s="336">
        <v>8</v>
      </c>
      <c r="S18" s="336"/>
    </row>
    <row r="19" spans="1:19" ht="11.25" customHeight="1">
      <c r="A19" s="333" t="s">
        <v>20</v>
      </c>
      <c r="B19" s="334">
        <f t="shared" si="5"/>
        <v>81</v>
      </c>
      <c r="C19" s="337">
        <f aca="true" t="shared" si="10" ref="C19:D45">SUM(F19+I19+L19+O19+R19)</f>
        <v>29</v>
      </c>
      <c r="D19" s="337">
        <f t="shared" si="10"/>
        <v>52</v>
      </c>
      <c r="E19" s="335">
        <f t="shared" si="2"/>
        <v>34</v>
      </c>
      <c r="F19" s="336">
        <v>12</v>
      </c>
      <c r="G19" s="336">
        <v>22</v>
      </c>
      <c r="H19" s="335">
        <f t="shared" si="7"/>
        <v>18</v>
      </c>
      <c r="I19" s="336">
        <v>6</v>
      </c>
      <c r="J19" s="336">
        <v>12</v>
      </c>
      <c r="K19" s="335">
        <f t="shared" si="8"/>
        <v>14</v>
      </c>
      <c r="L19" s="336">
        <v>5</v>
      </c>
      <c r="M19" s="336">
        <v>9</v>
      </c>
      <c r="N19" s="335">
        <f t="shared" si="9"/>
        <v>15</v>
      </c>
      <c r="O19" s="336">
        <v>6</v>
      </c>
      <c r="P19" s="336">
        <v>9</v>
      </c>
      <c r="Q19" s="335"/>
      <c r="R19" s="336"/>
      <c r="S19" s="336"/>
    </row>
    <row r="20" spans="1:19" ht="11.25" customHeight="1">
      <c r="A20" s="333" t="s">
        <v>21</v>
      </c>
      <c r="B20" s="334">
        <f t="shared" si="5"/>
        <v>378</v>
      </c>
      <c r="C20" s="337">
        <f t="shared" si="10"/>
        <v>248</v>
      </c>
      <c r="D20" s="337">
        <f t="shared" si="10"/>
        <v>130</v>
      </c>
      <c r="E20" s="335">
        <f t="shared" si="2"/>
        <v>188</v>
      </c>
      <c r="F20" s="335">
        <f>SUM(F21:F26)</f>
        <v>133</v>
      </c>
      <c r="G20" s="335">
        <f>SUM(G21:G26)</f>
        <v>55</v>
      </c>
      <c r="H20" s="335">
        <f t="shared" si="7"/>
        <v>147</v>
      </c>
      <c r="I20" s="335">
        <f>SUM(I21:I26)</f>
        <v>82</v>
      </c>
      <c r="J20" s="335">
        <f>SUM(J21:J26)</f>
        <v>65</v>
      </c>
      <c r="K20" s="335">
        <f t="shared" si="8"/>
        <v>13</v>
      </c>
      <c r="L20" s="335">
        <f>SUM(L21:L26)</f>
        <v>13</v>
      </c>
      <c r="M20" s="335"/>
      <c r="N20" s="335">
        <f t="shared" si="9"/>
        <v>11</v>
      </c>
      <c r="O20" s="335">
        <f>SUM(O21:O26)</f>
        <v>6</v>
      </c>
      <c r="P20" s="335">
        <f>SUM(P21:P26)</f>
        <v>5</v>
      </c>
      <c r="Q20" s="335">
        <f>SUM(R20:S20)</f>
        <v>19</v>
      </c>
      <c r="R20" s="335">
        <f>SUM(R21:R26)</f>
        <v>14</v>
      </c>
      <c r="S20" s="335">
        <f>SUM(S21:S26)</f>
        <v>5</v>
      </c>
    </row>
    <row r="21" spans="1:19" ht="11.25" customHeight="1">
      <c r="A21" s="333" t="s">
        <v>22</v>
      </c>
      <c r="B21" s="334">
        <f t="shared" si="5"/>
        <v>188</v>
      </c>
      <c r="C21" s="337">
        <f t="shared" si="10"/>
        <v>133</v>
      </c>
      <c r="D21" s="337">
        <f t="shared" si="10"/>
        <v>55</v>
      </c>
      <c r="E21" s="335">
        <f t="shared" si="2"/>
        <v>188</v>
      </c>
      <c r="F21" s="336">
        <v>133</v>
      </c>
      <c r="G21" s="336">
        <v>55</v>
      </c>
      <c r="H21" s="335"/>
      <c r="I21" s="336"/>
      <c r="J21" s="336"/>
      <c r="K21" s="335"/>
      <c r="L21" s="336"/>
      <c r="M21" s="336"/>
      <c r="N21" s="335"/>
      <c r="O21" s="336"/>
      <c r="P21" s="336"/>
      <c r="Q21" s="335"/>
      <c r="R21" s="336"/>
      <c r="S21" s="336"/>
    </row>
    <row r="22" spans="1:19" ht="11.25" customHeight="1">
      <c r="A22" s="333" t="s">
        <v>23</v>
      </c>
      <c r="B22" s="334">
        <f t="shared" si="5"/>
        <v>10</v>
      </c>
      <c r="C22" s="337">
        <f t="shared" si="10"/>
        <v>8</v>
      </c>
      <c r="D22" s="337">
        <f t="shared" si="10"/>
        <v>2</v>
      </c>
      <c r="E22" s="335"/>
      <c r="F22" s="336"/>
      <c r="G22" s="336"/>
      <c r="H22" s="335">
        <f t="shared" si="7"/>
        <v>10</v>
      </c>
      <c r="I22" s="336">
        <v>8</v>
      </c>
      <c r="J22" s="336">
        <v>2</v>
      </c>
      <c r="K22" s="335"/>
      <c r="L22" s="336"/>
      <c r="M22" s="336"/>
      <c r="N22" s="335"/>
      <c r="O22" s="336"/>
      <c r="P22" s="336"/>
      <c r="Q22" s="335"/>
      <c r="R22" s="336"/>
      <c r="S22" s="336"/>
    </row>
    <row r="23" spans="1:19" ht="11.25" customHeight="1">
      <c r="A23" s="333" t="s">
        <v>24</v>
      </c>
      <c r="B23" s="334">
        <f t="shared" si="5"/>
        <v>39</v>
      </c>
      <c r="C23" s="337">
        <f t="shared" si="10"/>
        <v>38</v>
      </c>
      <c r="D23" s="337">
        <f t="shared" si="10"/>
        <v>1</v>
      </c>
      <c r="E23" s="335"/>
      <c r="F23" s="336"/>
      <c r="G23" s="336"/>
      <c r="H23" s="335">
        <f t="shared" si="7"/>
        <v>39</v>
      </c>
      <c r="I23" s="336">
        <v>38</v>
      </c>
      <c r="J23" s="336">
        <v>1</v>
      </c>
      <c r="K23" s="335"/>
      <c r="L23" s="336"/>
      <c r="M23" s="336"/>
      <c r="N23" s="335"/>
      <c r="O23" s="336"/>
      <c r="P23" s="336"/>
      <c r="Q23" s="335"/>
      <c r="R23" s="336"/>
      <c r="S23" s="336"/>
    </row>
    <row r="24" spans="1:19" ht="11.25" customHeight="1">
      <c r="A24" s="333" t="s">
        <v>25</v>
      </c>
      <c r="B24" s="334">
        <f t="shared" si="5"/>
        <v>51</v>
      </c>
      <c r="C24" s="337">
        <f t="shared" si="10"/>
        <v>37</v>
      </c>
      <c r="D24" s="337">
        <f t="shared" si="10"/>
        <v>14</v>
      </c>
      <c r="E24" s="335"/>
      <c r="F24" s="336"/>
      <c r="G24" s="336"/>
      <c r="H24" s="335">
        <f t="shared" si="7"/>
        <v>8</v>
      </c>
      <c r="I24" s="336">
        <v>4</v>
      </c>
      <c r="J24" s="336">
        <v>4</v>
      </c>
      <c r="K24" s="335">
        <f t="shared" si="8"/>
        <v>13</v>
      </c>
      <c r="L24" s="336">
        <v>13</v>
      </c>
      <c r="M24" s="336"/>
      <c r="N24" s="335">
        <f t="shared" si="9"/>
        <v>11</v>
      </c>
      <c r="O24" s="336">
        <v>6</v>
      </c>
      <c r="P24" s="336">
        <v>5</v>
      </c>
      <c r="Q24" s="335">
        <f>SUM(R24:S24)</f>
        <v>19</v>
      </c>
      <c r="R24" s="336">
        <v>14</v>
      </c>
      <c r="S24" s="336">
        <v>5</v>
      </c>
    </row>
    <row r="25" spans="1:19" ht="11.25" customHeight="1">
      <c r="A25" s="333" t="s">
        <v>26</v>
      </c>
      <c r="B25" s="334">
        <f t="shared" si="5"/>
        <v>77</v>
      </c>
      <c r="C25" s="337">
        <f t="shared" si="10"/>
        <v>19</v>
      </c>
      <c r="D25" s="337">
        <f t="shared" si="10"/>
        <v>58</v>
      </c>
      <c r="E25" s="335"/>
      <c r="F25" s="336"/>
      <c r="G25" s="336"/>
      <c r="H25" s="335">
        <f t="shared" si="7"/>
        <v>77</v>
      </c>
      <c r="I25" s="336">
        <v>19</v>
      </c>
      <c r="J25" s="336">
        <v>58</v>
      </c>
      <c r="K25" s="335"/>
      <c r="L25" s="336"/>
      <c r="M25" s="336"/>
      <c r="N25" s="335"/>
      <c r="O25" s="336"/>
      <c r="P25" s="336"/>
      <c r="Q25" s="335"/>
      <c r="R25" s="336"/>
      <c r="S25" s="336"/>
    </row>
    <row r="26" spans="1:19" ht="11.25" customHeight="1">
      <c r="A26" s="333" t="s">
        <v>27</v>
      </c>
      <c r="B26" s="334">
        <f t="shared" si="5"/>
        <v>13</v>
      </c>
      <c r="C26" s="337">
        <f t="shared" si="10"/>
        <v>13</v>
      </c>
      <c r="D26" s="337"/>
      <c r="E26" s="335"/>
      <c r="F26" s="336"/>
      <c r="G26" s="336"/>
      <c r="H26" s="335">
        <f t="shared" si="7"/>
        <v>13</v>
      </c>
      <c r="I26" s="336">
        <v>13</v>
      </c>
      <c r="J26" s="336"/>
      <c r="K26" s="335"/>
      <c r="L26" s="336"/>
      <c r="M26" s="336"/>
      <c r="N26" s="335"/>
      <c r="O26" s="336"/>
      <c r="P26" s="336"/>
      <c r="Q26" s="335"/>
      <c r="R26" s="336"/>
      <c r="S26" s="336"/>
    </row>
    <row r="27" spans="1:19" ht="11.25" customHeight="1">
      <c r="A27" s="333" t="s">
        <v>28</v>
      </c>
      <c r="B27" s="334">
        <f t="shared" si="5"/>
        <v>2383</v>
      </c>
      <c r="C27" s="337">
        <f t="shared" si="10"/>
        <v>925</v>
      </c>
      <c r="D27" s="337">
        <f t="shared" si="10"/>
        <v>1458</v>
      </c>
      <c r="E27" s="335">
        <f t="shared" si="2"/>
        <v>525</v>
      </c>
      <c r="F27" s="338">
        <f>SUM(F28:F31)</f>
        <v>210</v>
      </c>
      <c r="G27" s="338">
        <f>SUM(G28:G31)</f>
        <v>315</v>
      </c>
      <c r="H27" s="335">
        <f t="shared" si="7"/>
        <v>521</v>
      </c>
      <c r="I27" s="338">
        <f>SUM(I28:I31)</f>
        <v>119</v>
      </c>
      <c r="J27" s="338">
        <f>SUM(J28:J31)</f>
        <v>402</v>
      </c>
      <c r="K27" s="335">
        <f t="shared" si="8"/>
        <v>499</v>
      </c>
      <c r="L27" s="338">
        <f>SUM(L28:L31)</f>
        <v>219</v>
      </c>
      <c r="M27" s="338">
        <f>SUM(M28:M31)</f>
        <v>280</v>
      </c>
      <c r="N27" s="335">
        <f t="shared" si="9"/>
        <v>494</v>
      </c>
      <c r="O27" s="338">
        <f>SUM(O28:O31)</f>
        <v>206</v>
      </c>
      <c r="P27" s="338">
        <f>SUM(P28:P31)</f>
        <v>288</v>
      </c>
      <c r="Q27" s="335">
        <f>SUM(R27:S27)</f>
        <v>344</v>
      </c>
      <c r="R27" s="338">
        <f>SUM(R28:R31)</f>
        <v>171</v>
      </c>
      <c r="S27" s="338">
        <f>SUM(S28:S31)</f>
        <v>173</v>
      </c>
    </row>
    <row r="28" spans="1:19" ht="11.25" customHeight="1">
      <c r="A28" s="333" t="s">
        <v>22</v>
      </c>
      <c r="B28" s="334">
        <f t="shared" si="5"/>
        <v>525</v>
      </c>
      <c r="C28" s="337">
        <f t="shared" si="10"/>
        <v>210</v>
      </c>
      <c r="D28" s="337">
        <f t="shared" si="10"/>
        <v>315</v>
      </c>
      <c r="E28" s="335">
        <f t="shared" si="2"/>
        <v>525</v>
      </c>
      <c r="F28" s="338">
        <v>210</v>
      </c>
      <c r="G28" s="338">
        <v>315</v>
      </c>
      <c r="H28" s="335"/>
      <c r="I28" s="336"/>
      <c r="J28" s="336"/>
      <c r="K28" s="335"/>
      <c r="L28" s="336"/>
      <c r="M28" s="336"/>
      <c r="N28" s="335"/>
      <c r="O28" s="336"/>
      <c r="P28" s="336"/>
      <c r="Q28" s="335"/>
      <c r="R28" s="336"/>
      <c r="S28" s="336"/>
    </row>
    <row r="29" spans="1:19" ht="11.25" customHeight="1">
      <c r="A29" s="333" t="s">
        <v>29</v>
      </c>
      <c r="B29" s="334">
        <f t="shared" si="5"/>
        <v>344</v>
      </c>
      <c r="C29" s="337">
        <f t="shared" si="10"/>
        <v>171</v>
      </c>
      <c r="D29" s="337">
        <f t="shared" si="10"/>
        <v>173</v>
      </c>
      <c r="E29" s="335"/>
      <c r="F29" s="336"/>
      <c r="G29" s="336"/>
      <c r="H29" s="335"/>
      <c r="I29" s="336"/>
      <c r="J29" s="336"/>
      <c r="K29" s="335"/>
      <c r="L29" s="336"/>
      <c r="M29" s="336"/>
      <c r="N29" s="335"/>
      <c r="O29" s="336"/>
      <c r="P29" s="336"/>
      <c r="Q29" s="335">
        <f>SUM(R29:S29)</f>
        <v>344</v>
      </c>
      <c r="R29" s="336">
        <v>171</v>
      </c>
      <c r="S29" s="336">
        <v>173</v>
      </c>
    </row>
    <row r="30" spans="1:19" ht="11.25" customHeight="1">
      <c r="A30" s="333" t="s">
        <v>30</v>
      </c>
      <c r="B30" s="334">
        <f t="shared" si="5"/>
        <v>268</v>
      </c>
      <c r="C30" s="337">
        <f t="shared" si="10"/>
        <v>89</v>
      </c>
      <c r="D30" s="337">
        <f t="shared" si="10"/>
        <v>179</v>
      </c>
      <c r="E30" s="335"/>
      <c r="F30" s="336"/>
      <c r="G30" s="336"/>
      <c r="H30" s="335">
        <f t="shared" si="7"/>
        <v>81</v>
      </c>
      <c r="I30" s="336">
        <v>19</v>
      </c>
      <c r="J30" s="336">
        <v>62</v>
      </c>
      <c r="K30" s="335">
        <f t="shared" si="8"/>
        <v>91</v>
      </c>
      <c r="L30" s="336">
        <v>30</v>
      </c>
      <c r="M30" s="336">
        <v>61</v>
      </c>
      <c r="N30" s="335">
        <f t="shared" si="9"/>
        <v>96</v>
      </c>
      <c r="O30" s="336">
        <v>40</v>
      </c>
      <c r="P30" s="336">
        <v>56</v>
      </c>
      <c r="Q30" s="335"/>
      <c r="R30" s="336"/>
      <c r="S30" s="336"/>
    </row>
    <row r="31" spans="1:19" ht="11.25" customHeight="1">
      <c r="A31" s="333" t="s">
        <v>31</v>
      </c>
      <c r="B31" s="334">
        <f t="shared" si="5"/>
        <v>1246</v>
      </c>
      <c r="C31" s="337">
        <f t="shared" si="10"/>
        <v>455</v>
      </c>
      <c r="D31" s="337">
        <f t="shared" si="10"/>
        <v>791</v>
      </c>
      <c r="E31" s="335"/>
      <c r="F31" s="336"/>
      <c r="G31" s="336"/>
      <c r="H31" s="335">
        <f t="shared" si="7"/>
        <v>440</v>
      </c>
      <c r="I31" s="336">
        <v>100</v>
      </c>
      <c r="J31" s="336">
        <v>340</v>
      </c>
      <c r="K31" s="335">
        <f t="shared" si="8"/>
        <v>408</v>
      </c>
      <c r="L31" s="336">
        <v>189</v>
      </c>
      <c r="M31" s="336">
        <v>219</v>
      </c>
      <c r="N31" s="335">
        <f t="shared" si="9"/>
        <v>398</v>
      </c>
      <c r="O31" s="336">
        <v>166</v>
      </c>
      <c r="P31" s="336">
        <v>232</v>
      </c>
      <c r="Q31" s="335"/>
      <c r="R31" s="336"/>
      <c r="S31" s="336"/>
    </row>
    <row r="32" spans="1:19" ht="11.25" customHeight="1">
      <c r="A32" s="333" t="s">
        <v>32</v>
      </c>
      <c r="B32" s="334">
        <f t="shared" si="5"/>
        <v>950</v>
      </c>
      <c r="C32" s="337">
        <f t="shared" si="10"/>
        <v>512</v>
      </c>
      <c r="D32" s="337">
        <f t="shared" si="10"/>
        <v>438</v>
      </c>
      <c r="E32" s="335">
        <f t="shared" si="2"/>
        <v>262</v>
      </c>
      <c r="F32" s="336">
        <v>152</v>
      </c>
      <c r="G32" s="336">
        <v>110</v>
      </c>
      <c r="H32" s="335">
        <f t="shared" si="7"/>
        <v>205</v>
      </c>
      <c r="I32" s="336">
        <v>98</v>
      </c>
      <c r="J32" s="336">
        <v>107</v>
      </c>
      <c r="K32" s="335">
        <f t="shared" si="8"/>
        <v>181</v>
      </c>
      <c r="L32" s="336">
        <v>103</v>
      </c>
      <c r="M32" s="336">
        <v>78</v>
      </c>
      <c r="N32" s="335">
        <f t="shared" si="9"/>
        <v>113</v>
      </c>
      <c r="O32" s="336">
        <v>64</v>
      </c>
      <c r="P32" s="336">
        <v>49</v>
      </c>
      <c r="Q32" s="335">
        <f>SUM(R32:S32)</f>
        <v>189</v>
      </c>
      <c r="R32" s="336">
        <v>95</v>
      </c>
      <c r="S32" s="336">
        <v>94</v>
      </c>
    </row>
    <row r="33" spans="1:19" ht="11.25" customHeight="1">
      <c r="A33" s="333" t="s">
        <v>33</v>
      </c>
      <c r="B33" s="334">
        <f t="shared" si="5"/>
        <v>440</v>
      </c>
      <c r="C33" s="337">
        <f t="shared" si="10"/>
        <v>226</v>
      </c>
      <c r="D33" s="337">
        <f t="shared" si="10"/>
        <v>214</v>
      </c>
      <c r="E33" s="335">
        <f t="shared" si="2"/>
        <v>154</v>
      </c>
      <c r="F33" s="335">
        <f>SUM(F34:F36)</f>
        <v>80</v>
      </c>
      <c r="G33" s="335">
        <f>SUM(G34:G36)</f>
        <v>74</v>
      </c>
      <c r="H33" s="335">
        <f t="shared" si="7"/>
        <v>157</v>
      </c>
      <c r="I33" s="335">
        <f>SUM(I34:I36)</f>
        <v>82</v>
      </c>
      <c r="J33" s="335">
        <f>SUM(J34:J36)</f>
        <v>75</v>
      </c>
      <c r="K33" s="335">
        <f t="shared" si="8"/>
        <v>123</v>
      </c>
      <c r="L33" s="335">
        <f>SUM(L34:L36)</f>
        <v>62</v>
      </c>
      <c r="M33" s="335">
        <f>SUM(M34:M36)</f>
        <v>61</v>
      </c>
      <c r="N33" s="335">
        <f t="shared" si="9"/>
        <v>6</v>
      </c>
      <c r="O33" s="335">
        <f>SUM(O34:O36)</f>
        <v>2</v>
      </c>
      <c r="P33" s="335">
        <f>SUM(P34:P36)</f>
        <v>4</v>
      </c>
      <c r="Q33" s="335"/>
      <c r="R33" s="335"/>
      <c r="S33" s="335"/>
    </row>
    <row r="34" spans="1:19" ht="11.25" customHeight="1">
      <c r="A34" s="333" t="s">
        <v>22</v>
      </c>
      <c r="B34" s="334">
        <f t="shared" si="5"/>
        <v>154</v>
      </c>
      <c r="C34" s="337">
        <f t="shared" si="10"/>
        <v>80</v>
      </c>
      <c r="D34" s="337">
        <f t="shared" si="10"/>
        <v>74</v>
      </c>
      <c r="E34" s="335">
        <f t="shared" si="2"/>
        <v>154</v>
      </c>
      <c r="F34" s="336">
        <v>80</v>
      </c>
      <c r="G34" s="336">
        <v>74</v>
      </c>
      <c r="H34" s="335"/>
      <c r="I34" s="336"/>
      <c r="J34" s="336"/>
      <c r="K34" s="335"/>
      <c r="L34" s="336"/>
      <c r="M34" s="336"/>
      <c r="N34" s="335"/>
      <c r="O34" s="336"/>
      <c r="P34" s="336"/>
      <c r="Q34" s="335"/>
      <c r="R34" s="336"/>
      <c r="S34" s="336"/>
    </row>
    <row r="35" spans="1:19" ht="11.25" customHeight="1">
      <c r="A35" s="333" t="s">
        <v>34</v>
      </c>
      <c r="B35" s="334">
        <f t="shared" si="5"/>
        <v>61</v>
      </c>
      <c r="C35" s="337">
        <f t="shared" si="10"/>
        <v>28</v>
      </c>
      <c r="D35" s="337">
        <f t="shared" si="10"/>
        <v>33</v>
      </c>
      <c r="E35" s="335"/>
      <c r="F35" s="338"/>
      <c r="G35" s="338"/>
      <c r="H35" s="335">
        <f t="shared" si="7"/>
        <v>29</v>
      </c>
      <c r="I35" s="336">
        <v>12</v>
      </c>
      <c r="J35" s="336">
        <v>17</v>
      </c>
      <c r="K35" s="335">
        <f t="shared" si="8"/>
        <v>26</v>
      </c>
      <c r="L35" s="336">
        <v>14</v>
      </c>
      <c r="M35" s="336">
        <v>12</v>
      </c>
      <c r="N35" s="335">
        <f t="shared" si="9"/>
        <v>6</v>
      </c>
      <c r="O35" s="336">
        <v>2</v>
      </c>
      <c r="P35" s="336">
        <v>4</v>
      </c>
      <c r="Q35" s="335"/>
      <c r="R35" s="336"/>
      <c r="S35" s="336"/>
    </row>
    <row r="36" spans="1:19" ht="11.25" customHeight="1">
      <c r="A36" s="333" t="s">
        <v>35</v>
      </c>
      <c r="B36" s="334">
        <f t="shared" si="5"/>
        <v>225</v>
      </c>
      <c r="C36" s="337">
        <f t="shared" si="10"/>
        <v>118</v>
      </c>
      <c r="D36" s="337">
        <f t="shared" si="10"/>
        <v>107</v>
      </c>
      <c r="E36" s="335"/>
      <c r="F36" s="336"/>
      <c r="G36" s="336"/>
      <c r="H36" s="335">
        <f t="shared" si="7"/>
        <v>128</v>
      </c>
      <c r="I36" s="336">
        <v>70</v>
      </c>
      <c r="J36" s="336">
        <v>58</v>
      </c>
      <c r="K36" s="335">
        <f t="shared" si="8"/>
        <v>97</v>
      </c>
      <c r="L36" s="336">
        <v>48</v>
      </c>
      <c r="M36" s="336">
        <v>49</v>
      </c>
      <c r="N36" s="335"/>
      <c r="O36" s="336"/>
      <c r="P36" s="336"/>
      <c r="Q36" s="335"/>
      <c r="R36" s="336"/>
      <c r="S36" s="336"/>
    </row>
    <row r="37" spans="1:19" ht="11.25" customHeight="1">
      <c r="A37" s="333" t="s">
        <v>36</v>
      </c>
      <c r="B37" s="334">
        <f t="shared" si="5"/>
        <v>164</v>
      </c>
      <c r="C37" s="337">
        <f t="shared" si="10"/>
        <v>17</v>
      </c>
      <c r="D37" s="337">
        <f t="shared" si="10"/>
        <v>147</v>
      </c>
      <c r="E37" s="335">
        <f t="shared" si="2"/>
        <v>55</v>
      </c>
      <c r="F37" s="336">
        <v>9</v>
      </c>
      <c r="G37" s="336">
        <v>46</v>
      </c>
      <c r="H37" s="335">
        <f t="shared" si="7"/>
        <v>39</v>
      </c>
      <c r="I37" s="336">
        <v>3</v>
      </c>
      <c r="J37" s="336">
        <v>36</v>
      </c>
      <c r="K37" s="335">
        <f t="shared" si="8"/>
        <v>31</v>
      </c>
      <c r="L37" s="336">
        <v>1</v>
      </c>
      <c r="M37" s="336">
        <v>30</v>
      </c>
      <c r="N37" s="335">
        <f t="shared" si="9"/>
        <v>39</v>
      </c>
      <c r="O37" s="336">
        <v>4</v>
      </c>
      <c r="P37" s="336">
        <v>35</v>
      </c>
      <c r="Q37" s="335"/>
      <c r="R37" s="336"/>
      <c r="S37" s="336"/>
    </row>
    <row r="38" spans="1:19" ht="11.25" customHeight="1">
      <c r="A38" s="333" t="s">
        <v>37</v>
      </c>
      <c r="B38" s="334">
        <f t="shared" si="5"/>
        <v>65</v>
      </c>
      <c r="C38" s="337">
        <f t="shared" si="10"/>
        <v>55</v>
      </c>
      <c r="D38" s="337">
        <f t="shared" si="10"/>
        <v>10</v>
      </c>
      <c r="E38" s="335">
        <f t="shared" si="2"/>
        <v>32</v>
      </c>
      <c r="F38" s="338">
        <f>SUM(F39:F40)</f>
        <v>28</v>
      </c>
      <c r="G38" s="338">
        <f>SUM(G39:G40)</f>
        <v>4</v>
      </c>
      <c r="H38" s="335">
        <f t="shared" si="7"/>
        <v>19</v>
      </c>
      <c r="I38" s="338">
        <f>SUM(I39:I40)</f>
        <v>14</v>
      </c>
      <c r="J38" s="338">
        <f>SUM(J39:J40)</f>
        <v>5</v>
      </c>
      <c r="K38" s="335">
        <f t="shared" si="8"/>
        <v>10</v>
      </c>
      <c r="L38" s="338">
        <f>SUM(L39:L40)</f>
        <v>9</v>
      </c>
      <c r="M38" s="338">
        <f>SUM(M39:M40)</f>
        <v>1</v>
      </c>
      <c r="N38" s="335">
        <f t="shared" si="9"/>
        <v>4</v>
      </c>
      <c r="O38" s="338">
        <f>SUM(O39:O40)</f>
        <v>4</v>
      </c>
      <c r="P38" s="338"/>
      <c r="Q38" s="335"/>
      <c r="R38" s="338"/>
      <c r="S38" s="338"/>
    </row>
    <row r="39" spans="1:19" ht="11.25" customHeight="1">
      <c r="A39" s="333" t="s">
        <v>22</v>
      </c>
      <c r="B39" s="334">
        <f t="shared" si="5"/>
        <v>51</v>
      </c>
      <c r="C39" s="337">
        <f t="shared" si="10"/>
        <v>42</v>
      </c>
      <c r="D39" s="337">
        <f t="shared" si="10"/>
        <v>9</v>
      </c>
      <c r="E39" s="335">
        <f t="shared" si="2"/>
        <v>32</v>
      </c>
      <c r="F39" s="336">
        <v>28</v>
      </c>
      <c r="G39" s="336">
        <v>4</v>
      </c>
      <c r="H39" s="335">
        <f t="shared" si="7"/>
        <v>19</v>
      </c>
      <c r="I39" s="336">
        <v>14</v>
      </c>
      <c r="J39" s="336">
        <v>5</v>
      </c>
      <c r="K39" s="335"/>
      <c r="L39" s="336"/>
      <c r="M39" s="336"/>
      <c r="N39" s="335"/>
      <c r="O39" s="336"/>
      <c r="P39" s="336"/>
      <c r="Q39" s="335"/>
      <c r="R39" s="336"/>
      <c r="S39" s="336"/>
    </row>
    <row r="40" spans="1:19" ht="11.25" customHeight="1">
      <c r="A40" s="333" t="s">
        <v>38</v>
      </c>
      <c r="B40" s="334">
        <f t="shared" si="5"/>
        <v>14</v>
      </c>
      <c r="C40" s="337">
        <f t="shared" si="10"/>
        <v>13</v>
      </c>
      <c r="D40" s="337">
        <f t="shared" si="10"/>
        <v>1</v>
      </c>
      <c r="E40" s="335"/>
      <c r="F40" s="336"/>
      <c r="G40" s="336"/>
      <c r="H40" s="335"/>
      <c r="I40" s="336"/>
      <c r="J40" s="336"/>
      <c r="K40" s="335">
        <f t="shared" si="8"/>
        <v>10</v>
      </c>
      <c r="L40" s="336">
        <v>9</v>
      </c>
      <c r="M40" s="336">
        <v>1</v>
      </c>
      <c r="N40" s="335">
        <f t="shared" si="9"/>
        <v>4</v>
      </c>
      <c r="O40" s="336">
        <v>4</v>
      </c>
      <c r="P40" s="336"/>
      <c r="Q40" s="335"/>
      <c r="R40" s="336"/>
      <c r="S40" s="336"/>
    </row>
    <row r="41" spans="1:19" ht="11.25" customHeight="1">
      <c r="A41" s="333" t="s">
        <v>39</v>
      </c>
      <c r="B41" s="334">
        <f t="shared" si="5"/>
        <v>51</v>
      </c>
      <c r="C41" s="337">
        <f t="shared" si="10"/>
        <v>43</v>
      </c>
      <c r="D41" s="337">
        <f t="shared" si="10"/>
        <v>8</v>
      </c>
      <c r="E41" s="335">
        <f t="shared" si="2"/>
        <v>36</v>
      </c>
      <c r="F41" s="338">
        <v>30</v>
      </c>
      <c r="G41" s="336">
        <v>6</v>
      </c>
      <c r="H41" s="335">
        <f t="shared" si="7"/>
        <v>10</v>
      </c>
      <c r="I41" s="336">
        <v>9</v>
      </c>
      <c r="J41" s="336">
        <v>1</v>
      </c>
      <c r="K41" s="335">
        <f t="shared" si="8"/>
        <v>1</v>
      </c>
      <c r="L41" s="336">
        <v>1</v>
      </c>
      <c r="M41" s="336"/>
      <c r="N41" s="335">
        <f t="shared" si="9"/>
        <v>4</v>
      </c>
      <c r="O41" s="336">
        <v>3</v>
      </c>
      <c r="P41" s="336">
        <v>1</v>
      </c>
      <c r="Q41" s="335"/>
      <c r="R41" s="336"/>
      <c r="S41" s="336"/>
    </row>
    <row r="42" spans="1:19" ht="11.25" customHeight="1">
      <c r="A42" s="333" t="s">
        <v>40</v>
      </c>
      <c r="B42" s="334">
        <f t="shared" si="5"/>
        <v>614</v>
      </c>
      <c r="C42" s="337">
        <f t="shared" si="10"/>
        <v>289</v>
      </c>
      <c r="D42" s="337">
        <f t="shared" si="10"/>
        <v>325</v>
      </c>
      <c r="E42" s="335">
        <f t="shared" si="2"/>
        <v>183</v>
      </c>
      <c r="F42" s="338">
        <v>84</v>
      </c>
      <c r="G42" s="338">
        <v>99</v>
      </c>
      <c r="H42" s="335">
        <f t="shared" si="7"/>
        <v>119</v>
      </c>
      <c r="I42" s="336">
        <v>63</v>
      </c>
      <c r="J42" s="336">
        <v>56</v>
      </c>
      <c r="K42" s="335">
        <f t="shared" si="8"/>
        <v>149</v>
      </c>
      <c r="L42" s="336">
        <v>62</v>
      </c>
      <c r="M42" s="336">
        <v>87</v>
      </c>
      <c r="N42" s="335">
        <f t="shared" si="9"/>
        <v>85</v>
      </c>
      <c r="O42" s="336">
        <v>48</v>
      </c>
      <c r="P42" s="336">
        <v>37</v>
      </c>
      <c r="Q42" s="335">
        <f>SUM(R42:S42)</f>
        <v>78</v>
      </c>
      <c r="R42" s="336">
        <v>32</v>
      </c>
      <c r="S42" s="336">
        <v>46</v>
      </c>
    </row>
    <row r="43" spans="1:19" ht="11.25" customHeight="1">
      <c r="A43" s="333" t="s">
        <v>41</v>
      </c>
      <c r="B43" s="334">
        <f t="shared" si="5"/>
        <v>189</v>
      </c>
      <c r="C43" s="337">
        <f t="shared" si="10"/>
        <v>163</v>
      </c>
      <c r="D43" s="337">
        <f t="shared" si="10"/>
        <v>26</v>
      </c>
      <c r="E43" s="335">
        <f t="shared" si="2"/>
        <v>37</v>
      </c>
      <c r="F43" s="338">
        <v>34</v>
      </c>
      <c r="G43" s="338">
        <v>3</v>
      </c>
      <c r="H43" s="335">
        <f t="shared" si="7"/>
        <v>32</v>
      </c>
      <c r="I43" s="336">
        <v>24</v>
      </c>
      <c r="J43" s="336">
        <v>8</v>
      </c>
      <c r="K43" s="335">
        <f t="shared" si="8"/>
        <v>43</v>
      </c>
      <c r="L43" s="336">
        <v>38</v>
      </c>
      <c r="M43" s="336">
        <v>5</v>
      </c>
      <c r="N43" s="335">
        <f t="shared" si="9"/>
        <v>37</v>
      </c>
      <c r="O43" s="336">
        <v>34</v>
      </c>
      <c r="P43" s="336">
        <v>3</v>
      </c>
      <c r="Q43" s="335">
        <f>SUM(R43:S43)</f>
        <v>40</v>
      </c>
      <c r="R43" s="336">
        <v>33</v>
      </c>
      <c r="S43" s="336">
        <v>7</v>
      </c>
    </row>
    <row r="44" spans="1:19" ht="11.25" customHeight="1">
      <c r="A44" s="333" t="s">
        <v>42</v>
      </c>
      <c r="B44" s="334">
        <f t="shared" si="5"/>
        <v>354</v>
      </c>
      <c r="C44" s="337">
        <f t="shared" si="10"/>
        <v>147</v>
      </c>
      <c r="D44" s="337">
        <f t="shared" si="10"/>
        <v>207</v>
      </c>
      <c r="E44" s="335">
        <f t="shared" si="2"/>
        <v>74</v>
      </c>
      <c r="F44" s="338">
        <v>33</v>
      </c>
      <c r="G44" s="338">
        <v>41</v>
      </c>
      <c r="H44" s="335">
        <f t="shared" si="7"/>
        <v>78</v>
      </c>
      <c r="I44" s="336">
        <v>36</v>
      </c>
      <c r="J44" s="336">
        <v>42</v>
      </c>
      <c r="K44" s="335">
        <f t="shared" si="8"/>
        <v>69</v>
      </c>
      <c r="L44" s="336">
        <v>27</v>
      </c>
      <c r="M44" s="336">
        <v>42</v>
      </c>
      <c r="N44" s="335">
        <f t="shared" si="9"/>
        <v>81</v>
      </c>
      <c r="O44" s="336">
        <v>31</v>
      </c>
      <c r="P44" s="336">
        <v>50</v>
      </c>
      <c r="Q44" s="335">
        <f>SUM(R44:S44)</f>
        <v>52</v>
      </c>
      <c r="R44" s="336">
        <v>20</v>
      </c>
      <c r="S44" s="336">
        <v>32</v>
      </c>
    </row>
    <row r="45" spans="1:19" ht="11.25" customHeight="1">
      <c r="A45" s="333" t="s">
        <v>43</v>
      </c>
      <c r="B45" s="334">
        <f t="shared" si="5"/>
        <v>588</v>
      </c>
      <c r="C45" s="337">
        <f t="shared" si="10"/>
        <v>176</v>
      </c>
      <c r="D45" s="337">
        <f t="shared" si="10"/>
        <v>412</v>
      </c>
      <c r="E45" s="335">
        <f t="shared" si="2"/>
        <v>127</v>
      </c>
      <c r="F45" s="336">
        <v>43</v>
      </c>
      <c r="G45" s="336">
        <v>84</v>
      </c>
      <c r="H45" s="335">
        <f t="shared" si="7"/>
        <v>130</v>
      </c>
      <c r="I45" s="338">
        <v>42</v>
      </c>
      <c r="J45" s="338">
        <v>88</v>
      </c>
      <c r="K45" s="335">
        <f t="shared" si="8"/>
        <v>99</v>
      </c>
      <c r="L45" s="336">
        <v>30</v>
      </c>
      <c r="M45" s="336">
        <v>69</v>
      </c>
      <c r="N45" s="335">
        <f t="shared" si="9"/>
        <v>112</v>
      </c>
      <c r="O45" s="336">
        <v>27</v>
      </c>
      <c r="P45" s="336">
        <v>85</v>
      </c>
      <c r="Q45" s="335">
        <f>SUM(R45:S45)</f>
        <v>120</v>
      </c>
      <c r="R45" s="336">
        <v>34</v>
      </c>
      <c r="S45" s="336">
        <v>86</v>
      </c>
    </row>
    <row r="46" spans="1:19" ht="15.75" customHeight="1">
      <c r="A46" s="317" t="s">
        <v>44</v>
      </c>
      <c r="B46" s="22">
        <f>SUM(B47:B63)</f>
        <v>10533</v>
      </c>
      <c r="C46" s="22">
        <f>SUM(C47:C63)</f>
        <v>4808</v>
      </c>
      <c r="D46" s="22">
        <f>SUM(D47:D63)</f>
        <v>5725</v>
      </c>
      <c r="E46" s="193">
        <f aca="true" t="shared" si="11" ref="E46:E63">SUM(F46:G46)</f>
        <v>5008</v>
      </c>
      <c r="F46" s="193">
        <f>SUM(F47:F63)</f>
        <v>2459</v>
      </c>
      <c r="G46" s="193">
        <f>SUM(G47:G63)</f>
        <v>2549</v>
      </c>
      <c r="H46" s="193">
        <f aca="true" t="shared" si="12" ref="H46:H63">SUM(I46:J46)</f>
        <v>3126</v>
      </c>
      <c r="I46" s="193">
        <f>SUM(I47:I63)</f>
        <v>1295</v>
      </c>
      <c r="J46" s="193">
        <f>SUM(J47:J63)</f>
        <v>1831</v>
      </c>
      <c r="K46" s="193">
        <f aca="true" t="shared" si="13" ref="K46:K63">SUM(L46:M46)</f>
        <v>2399</v>
      </c>
      <c r="L46" s="193">
        <f>SUM(L47:L63)</f>
        <v>1054</v>
      </c>
      <c r="M46" s="193">
        <f>SUM(M47:M63)</f>
        <v>1345</v>
      </c>
      <c r="N46" s="192"/>
      <c r="O46" s="192"/>
      <c r="P46" s="192"/>
      <c r="Q46" s="192"/>
      <c r="R46" s="192"/>
      <c r="S46" s="192"/>
    </row>
    <row r="47" spans="1:19" ht="11.25" customHeight="1">
      <c r="A47" s="339" t="s">
        <v>120</v>
      </c>
      <c r="B47" s="340">
        <f aca="true" t="shared" si="14" ref="B47:B63">SUM(C47+D47)</f>
        <v>2958</v>
      </c>
      <c r="C47" s="340">
        <f aca="true" t="shared" si="15" ref="C47:D63">SUM(F47+I47+L47)</f>
        <v>1434</v>
      </c>
      <c r="D47" s="340">
        <f t="shared" si="15"/>
        <v>1524</v>
      </c>
      <c r="E47" s="341">
        <f t="shared" si="11"/>
        <v>1603</v>
      </c>
      <c r="F47" s="342">
        <v>855</v>
      </c>
      <c r="G47" s="342">
        <v>748</v>
      </c>
      <c r="H47" s="341">
        <f t="shared" si="12"/>
        <v>821</v>
      </c>
      <c r="I47" s="341">
        <v>318</v>
      </c>
      <c r="J47" s="341">
        <v>503</v>
      </c>
      <c r="K47" s="341">
        <f t="shared" si="13"/>
        <v>534</v>
      </c>
      <c r="L47" s="341">
        <v>261</v>
      </c>
      <c r="M47" s="341">
        <v>273</v>
      </c>
      <c r="N47" s="336"/>
      <c r="O47" s="336"/>
      <c r="P47" s="336"/>
      <c r="Q47" s="336"/>
      <c r="R47" s="336"/>
      <c r="S47" s="336"/>
    </row>
    <row r="48" spans="1:19" ht="11.25" customHeight="1">
      <c r="A48" s="339" t="s">
        <v>121</v>
      </c>
      <c r="B48" s="340">
        <f t="shared" si="14"/>
        <v>634</v>
      </c>
      <c r="C48" s="340">
        <f t="shared" si="15"/>
        <v>309</v>
      </c>
      <c r="D48" s="340">
        <f t="shared" si="15"/>
        <v>325</v>
      </c>
      <c r="E48" s="341">
        <f t="shared" si="11"/>
        <v>289</v>
      </c>
      <c r="F48" s="342">
        <v>145</v>
      </c>
      <c r="G48" s="342">
        <v>144</v>
      </c>
      <c r="H48" s="341">
        <f t="shared" si="12"/>
        <v>189</v>
      </c>
      <c r="I48" s="341">
        <v>93</v>
      </c>
      <c r="J48" s="341">
        <v>96</v>
      </c>
      <c r="K48" s="341">
        <f t="shared" si="13"/>
        <v>156</v>
      </c>
      <c r="L48" s="341">
        <v>71</v>
      </c>
      <c r="M48" s="341">
        <v>85</v>
      </c>
      <c r="N48" s="336"/>
      <c r="O48" s="336"/>
      <c r="P48" s="336"/>
      <c r="Q48" s="336"/>
      <c r="R48" s="336"/>
      <c r="S48" s="336"/>
    </row>
    <row r="49" spans="1:19" ht="11.25" customHeight="1">
      <c r="A49" s="339" t="s">
        <v>122</v>
      </c>
      <c r="B49" s="340">
        <f t="shared" si="14"/>
        <v>651</v>
      </c>
      <c r="C49" s="340">
        <f t="shared" si="15"/>
        <v>345</v>
      </c>
      <c r="D49" s="340">
        <f t="shared" si="15"/>
        <v>306</v>
      </c>
      <c r="E49" s="341">
        <f t="shared" si="11"/>
        <v>296</v>
      </c>
      <c r="F49" s="342">
        <v>162</v>
      </c>
      <c r="G49" s="342">
        <v>134</v>
      </c>
      <c r="H49" s="341">
        <f t="shared" si="12"/>
        <v>202</v>
      </c>
      <c r="I49" s="341">
        <v>98</v>
      </c>
      <c r="J49" s="341">
        <v>104</v>
      </c>
      <c r="K49" s="341">
        <f t="shared" si="13"/>
        <v>153</v>
      </c>
      <c r="L49" s="341">
        <v>85</v>
      </c>
      <c r="M49" s="341">
        <v>68</v>
      </c>
      <c r="N49" s="336"/>
      <c r="O49" s="336"/>
      <c r="P49" s="336"/>
      <c r="Q49" s="336"/>
      <c r="R49" s="336"/>
      <c r="S49" s="336"/>
    </row>
    <row r="50" spans="1:19" ht="11.25" customHeight="1">
      <c r="A50" s="339" t="s">
        <v>123</v>
      </c>
      <c r="B50" s="340">
        <f t="shared" si="14"/>
        <v>503</v>
      </c>
      <c r="C50" s="340">
        <f t="shared" si="15"/>
        <v>245</v>
      </c>
      <c r="D50" s="340">
        <f t="shared" si="15"/>
        <v>258</v>
      </c>
      <c r="E50" s="341">
        <f t="shared" si="11"/>
        <v>273</v>
      </c>
      <c r="F50" s="342">
        <v>149</v>
      </c>
      <c r="G50" s="342">
        <v>124</v>
      </c>
      <c r="H50" s="341">
        <f t="shared" si="12"/>
        <v>144</v>
      </c>
      <c r="I50" s="341">
        <v>66</v>
      </c>
      <c r="J50" s="341">
        <v>78</v>
      </c>
      <c r="K50" s="341">
        <f t="shared" si="13"/>
        <v>86</v>
      </c>
      <c r="L50" s="341">
        <v>30</v>
      </c>
      <c r="M50" s="341">
        <v>56</v>
      </c>
      <c r="N50" s="336"/>
      <c r="O50" s="336"/>
      <c r="P50" s="336"/>
      <c r="Q50" s="336"/>
      <c r="R50" s="336"/>
      <c r="S50" s="336"/>
    </row>
    <row r="51" spans="1:19" ht="11.25" customHeight="1">
      <c r="A51" s="339" t="s">
        <v>124</v>
      </c>
      <c r="B51" s="340">
        <f t="shared" si="14"/>
        <v>854</v>
      </c>
      <c r="C51" s="340">
        <f t="shared" si="15"/>
        <v>394</v>
      </c>
      <c r="D51" s="340">
        <f t="shared" si="15"/>
        <v>460</v>
      </c>
      <c r="E51" s="341">
        <f t="shared" si="11"/>
        <v>388</v>
      </c>
      <c r="F51" s="341">
        <v>179</v>
      </c>
      <c r="G51" s="341">
        <v>209</v>
      </c>
      <c r="H51" s="341">
        <f t="shared" si="12"/>
        <v>263</v>
      </c>
      <c r="I51" s="341">
        <v>116</v>
      </c>
      <c r="J51" s="342">
        <v>147</v>
      </c>
      <c r="K51" s="341">
        <f t="shared" si="13"/>
        <v>203</v>
      </c>
      <c r="L51" s="342">
        <v>99</v>
      </c>
      <c r="M51" s="341">
        <v>104</v>
      </c>
      <c r="N51" s="336"/>
      <c r="O51" s="336"/>
      <c r="P51" s="336"/>
      <c r="Q51" s="336"/>
      <c r="R51" s="336"/>
      <c r="S51" s="336"/>
    </row>
    <row r="52" spans="1:19" ht="11.25" customHeight="1">
      <c r="A52" s="339" t="s">
        <v>125</v>
      </c>
      <c r="B52" s="340">
        <f t="shared" si="14"/>
        <v>250</v>
      </c>
      <c r="C52" s="340">
        <f t="shared" si="15"/>
        <v>138</v>
      </c>
      <c r="D52" s="340">
        <f t="shared" si="15"/>
        <v>112</v>
      </c>
      <c r="E52" s="341">
        <f t="shared" si="11"/>
        <v>103</v>
      </c>
      <c r="F52" s="342">
        <v>63</v>
      </c>
      <c r="G52" s="342">
        <v>40</v>
      </c>
      <c r="H52" s="341">
        <f t="shared" si="12"/>
        <v>79</v>
      </c>
      <c r="I52" s="341">
        <v>42</v>
      </c>
      <c r="J52" s="341">
        <v>37</v>
      </c>
      <c r="K52" s="341">
        <f t="shared" si="13"/>
        <v>68</v>
      </c>
      <c r="L52" s="341">
        <v>33</v>
      </c>
      <c r="M52" s="341">
        <v>35</v>
      </c>
      <c r="N52" s="336"/>
      <c r="O52" s="336"/>
      <c r="P52" s="336"/>
      <c r="Q52" s="336"/>
      <c r="R52" s="336"/>
      <c r="S52" s="336"/>
    </row>
    <row r="53" spans="1:19" ht="11.25" customHeight="1">
      <c r="A53" s="339" t="s">
        <v>126</v>
      </c>
      <c r="B53" s="340">
        <f t="shared" si="14"/>
        <v>437</v>
      </c>
      <c r="C53" s="340">
        <f t="shared" si="15"/>
        <v>205</v>
      </c>
      <c r="D53" s="340">
        <f t="shared" si="15"/>
        <v>232</v>
      </c>
      <c r="E53" s="341">
        <f t="shared" si="11"/>
        <v>189</v>
      </c>
      <c r="F53" s="342">
        <v>98</v>
      </c>
      <c r="G53" s="342">
        <v>91</v>
      </c>
      <c r="H53" s="341">
        <f t="shared" si="12"/>
        <v>152</v>
      </c>
      <c r="I53" s="341">
        <v>64</v>
      </c>
      <c r="J53" s="341">
        <v>88</v>
      </c>
      <c r="K53" s="341">
        <f t="shared" si="13"/>
        <v>96</v>
      </c>
      <c r="L53" s="341">
        <v>43</v>
      </c>
      <c r="M53" s="341">
        <v>53</v>
      </c>
      <c r="N53" s="336"/>
      <c r="O53" s="336"/>
      <c r="P53" s="336"/>
      <c r="Q53" s="336"/>
      <c r="R53" s="336"/>
      <c r="S53" s="336"/>
    </row>
    <row r="54" spans="1:19" ht="11.25" customHeight="1">
      <c r="A54" s="339" t="s">
        <v>127</v>
      </c>
      <c r="B54" s="340">
        <f t="shared" si="14"/>
        <v>255</v>
      </c>
      <c r="C54" s="340">
        <f t="shared" si="15"/>
        <v>138</v>
      </c>
      <c r="D54" s="340">
        <f t="shared" si="15"/>
        <v>117</v>
      </c>
      <c r="E54" s="341">
        <f t="shared" si="11"/>
        <v>117</v>
      </c>
      <c r="F54" s="342">
        <v>61</v>
      </c>
      <c r="G54" s="342">
        <v>56</v>
      </c>
      <c r="H54" s="341">
        <f t="shared" si="12"/>
        <v>85</v>
      </c>
      <c r="I54" s="341">
        <v>51</v>
      </c>
      <c r="J54" s="341">
        <v>34</v>
      </c>
      <c r="K54" s="341">
        <f t="shared" si="13"/>
        <v>53</v>
      </c>
      <c r="L54" s="341">
        <v>26</v>
      </c>
      <c r="M54" s="341">
        <v>27</v>
      </c>
      <c r="N54" s="336"/>
      <c r="O54" s="336"/>
      <c r="P54" s="336"/>
      <c r="Q54" s="336"/>
      <c r="R54" s="336"/>
      <c r="S54" s="336"/>
    </row>
    <row r="55" spans="1:19" ht="11.25" customHeight="1">
      <c r="A55" s="339" t="s">
        <v>128</v>
      </c>
      <c r="B55" s="340">
        <f t="shared" si="14"/>
        <v>262</v>
      </c>
      <c r="C55" s="340">
        <f t="shared" si="15"/>
        <v>132</v>
      </c>
      <c r="D55" s="340">
        <f t="shared" si="15"/>
        <v>130</v>
      </c>
      <c r="E55" s="341">
        <f t="shared" si="11"/>
        <v>107</v>
      </c>
      <c r="F55" s="342">
        <v>65</v>
      </c>
      <c r="G55" s="342">
        <v>42</v>
      </c>
      <c r="H55" s="341">
        <f t="shared" si="12"/>
        <v>63</v>
      </c>
      <c r="I55" s="341">
        <v>23</v>
      </c>
      <c r="J55" s="341">
        <v>40</v>
      </c>
      <c r="K55" s="341">
        <f t="shared" si="13"/>
        <v>92</v>
      </c>
      <c r="L55" s="341">
        <v>44</v>
      </c>
      <c r="M55" s="341">
        <v>48</v>
      </c>
      <c r="N55" s="336"/>
      <c r="O55" s="336"/>
      <c r="P55" s="336"/>
      <c r="Q55" s="336"/>
      <c r="R55" s="336"/>
      <c r="S55" s="336"/>
    </row>
    <row r="56" spans="1:19" ht="11.25" customHeight="1">
      <c r="A56" s="339" t="s">
        <v>129</v>
      </c>
      <c r="B56" s="340">
        <f t="shared" si="14"/>
        <v>271</v>
      </c>
      <c r="C56" s="340">
        <f t="shared" si="15"/>
        <v>148</v>
      </c>
      <c r="D56" s="340">
        <f t="shared" si="15"/>
        <v>123</v>
      </c>
      <c r="E56" s="341">
        <f t="shared" si="11"/>
        <v>107</v>
      </c>
      <c r="F56" s="342">
        <v>54</v>
      </c>
      <c r="G56" s="342">
        <v>53</v>
      </c>
      <c r="H56" s="341">
        <f t="shared" si="12"/>
        <v>92</v>
      </c>
      <c r="I56" s="341">
        <v>44</v>
      </c>
      <c r="J56" s="341">
        <v>48</v>
      </c>
      <c r="K56" s="341">
        <f t="shared" si="13"/>
        <v>72</v>
      </c>
      <c r="L56" s="341">
        <v>50</v>
      </c>
      <c r="M56" s="341">
        <v>22</v>
      </c>
      <c r="N56" s="336"/>
      <c r="O56" s="336"/>
      <c r="P56" s="336"/>
      <c r="Q56" s="336"/>
      <c r="R56" s="336"/>
      <c r="S56" s="336"/>
    </row>
    <row r="57" spans="1:19" ht="11.25" customHeight="1">
      <c r="A57" s="339" t="s">
        <v>130</v>
      </c>
      <c r="B57" s="340">
        <f t="shared" si="14"/>
        <v>340</v>
      </c>
      <c r="C57" s="340">
        <f t="shared" si="15"/>
        <v>183</v>
      </c>
      <c r="D57" s="340">
        <f t="shared" si="15"/>
        <v>157</v>
      </c>
      <c r="E57" s="341">
        <f t="shared" si="11"/>
        <v>161</v>
      </c>
      <c r="F57" s="342">
        <v>96</v>
      </c>
      <c r="G57" s="342">
        <v>65</v>
      </c>
      <c r="H57" s="341">
        <f t="shared" si="12"/>
        <v>109</v>
      </c>
      <c r="I57" s="341">
        <v>53</v>
      </c>
      <c r="J57" s="341">
        <v>56</v>
      </c>
      <c r="K57" s="341">
        <f t="shared" si="13"/>
        <v>70</v>
      </c>
      <c r="L57" s="341">
        <v>34</v>
      </c>
      <c r="M57" s="341">
        <v>36</v>
      </c>
      <c r="N57" s="336"/>
      <c r="O57" s="336"/>
      <c r="P57" s="336"/>
      <c r="Q57" s="336"/>
      <c r="R57" s="336"/>
      <c r="S57" s="336"/>
    </row>
    <row r="58" spans="1:19" ht="11.25" customHeight="1">
      <c r="A58" s="339" t="s">
        <v>131</v>
      </c>
      <c r="B58" s="340">
        <f t="shared" si="14"/>
        <v>130</v>
      </c>
      <c r="C58" s="340">
        <f t="shared" si="15"/>
        <v>62</v>
      </c>
      <c r="D58" s="340">
        <f t="shared" si="15"/>
        <v>68</v>
      </c>
      <c r="E58" s="341">
        <f t="shared" si="11"/>
        <v>55</v>
      </c>
      <c r="F58" s="342">
        <v>24</v>
      </c>
      <c r="G58" s="342">
        <v>31</v>
      </c>
      <c r="H58" s="341">
        <f t="shared" si="12"/>
        <v>47</v>
      </c>
      <c r="I58" s="341">
        <v>20</v>
      </c>
      <c r="J58" s="341">
        <v>27</v>
      </c>
      <c r="K58" s="341">
        <f t="shared" si="13"/>
        <v>28</v>
      </c>
      <c r="L58" s="341">
        <v>18</v>
      </c>
      <c r="M58" s="341">
        <v>10</v>
      </c>
      <c r="N58" s="336"/>
      <c r="O58" s="336"/>
      <c r="P58" s="336"/>
      <c r="Q58" s="336"/>
      <c r="R58" s="336"/>
      <c r="S58" s="336"/>
    </row>
    <row r="59" spans="1:19" ht="11.25" customHeight="1">
      <c r="A59" s="339" t="s">
        <v>132</v>
      </c>
      <c r="B59" s="340">
        <f t="shared" si="14"/>
        <v>1508</v>
      </c>
      <c r="C59" s="340">
        <f t="shared" si="15"/>
        <v>732</v>
      </c>
      <c r="D59" s="340">
        <f t="shared" si="15"/>
        <v>776</v>
      </c>
      <c r="E59" s="341">
        <f t="shared" si="11"/>
        <v>624</v>
      </c>
      <c r="F59" s="342">
        <v>310</v>
      </c>
      <c r="G59" s="342">
        <v>314</v>
      </c>
      <c r="H59" s="341">
        <f t="shared" si="12"/>
        <v>455</v>
      </c>
      <c r="I59" s="341">
        <v>229</v>
      </c>
      <c r="J59" s="341">
        <v>226</v>
      </c>
      <c r="K59" s="341">
        <f t="shared" si="13"/>
        <v>429</v>
      </c>
      <c r="L59" s="341">
        <v>193</v>
      </c>
      <c r="M59" s="341">
        <v>236</v>
      </c>
      <c r="N59" s="336"/>
      <c r="O59" s="336"/>
      <c r="P59" s="336"/>
      <c r="Q59" s="336"/>
      <c r="R59" s="336"/>
      <c r="S59" s="336"/>
    </row>
    <row r="60" spans="1:19" ht="11.25" customHeight="1">
      <c r="A60" s="339" t="s">
        <v>133</v>
      </c>
      <c r="B60" s="340">
        <f t="shared" si="14"/>
        <v>717</v>
      </c>
      <c r="C60" s="340">
        <f t="shared" si="15"/>
        <v>229</v>
      </c>
      <c r="D60" s="340">
        <f t="shared" si="15"/>
        <v>488</v>
      </c>
      <c r="E60" s="341">
        <f t="shared" si="11"/>
        <v>379</v>
      </c>
      <c r="F60" s="341">
        <v>141</v>
      </c>
      <c r="G60" s="341">
        <v>238</v>
      </c>
      <c r="H60" s="341">
        <f t="shared" si="12"/>
        <v>186</v>
      </c>
      <c r="I60" s="341">
        <v>49</v>
      </c>
      <c r="J60" s="342">
        <v>137</v>
      </c>
      <c r="K60" s="341">
        <f t="shared" si="13"/>
        <v>152</v>
      </c>
      <c r="L60" s="342">
        <v>39</v>
      </c>
      <c r="M60" s="341">
        <v>113</v>
      </c>
      <c r="N60" s="336"/>
      <c r="O60" s="336"/>
      <c r="P60" s="336"/>
      <c r="Q60" s="336"/>
      <c r="R60" s="336"/>
      <c r="S60" s="336"/>
    </row>
    <row r="61" spans="1:19" ht="11.25" customHeight="1">
      <c r="A61" s="339" t="s">
        <v>134</v>
      </c>
      <c r="B61" s="340">
        <f t="shared" si="14"/>
        <v>59</v>
      </c>
      <c r="C61" s="340">
        <f t="shared" si="15"/>
        <v>25</v>
      </c>
      <c r="D61" s="340">
        <f t="shared" si="15"/>
        <v>34</v>
      </c>
      <c r="E61" s="341">
        <f t="shared" si="11"/>
        <v>36</v>
      </c>
      <c r="F61" s="341">
        <v>14</v>
      </c>
      <c r="G61" s="341">
        <v>22</v>
      </c>
      <c r="H61" s="341">
        <f t="shared" si="12"/>
        <v>16</v>
      </c>
      <c r="I61" s="341">
        <v>7</v>
      </c>
      <c r="J61" s="341">
        <v>9</v>
      </c>
      <c r="K61" s="341">
        <f t="shared" si="13"/>
        <v>7</v>
      </c>
      <c r="L61" s="341">
        <v>4</v>
      </c>
      <c r="M61" s="341">
        <v>3</v>
      </c>
      <c r="N61" s="336"/>
      <c r="O61" s="336"/>
      <c r="P61" s="336"/>
      <c r="Q61" s="336"/>
      <c r="R61" s="336"/>
      <c r="S61" s="336"/>
    </row>
    <row r="62" spans="1:19" ht="11.25" customHeight="1">
      <c r="A62" s="339" t="s">
        <v>135</v>
      </c>
      <c r="B62" s="340">
        <f t="shared" si="14"/>
        <v>616</v>
      </c>
      <c r="C62" s="340">
        <f t="shared" si="15"/>
        <v>40</v>
      </c>
      <c r="D62" s="340">
        <f t="shared" si="15"/>
        <v>576</v>
      </c>
      <c r="E62" s="341">
        <f t="shared" si="11"/>
        <v>226</v>
      </c>
      <c r="F62" s="342">
        <v>13</v>
      </c>
      <c r="G62" s="342">
        <v>213</v>
      </c>
      <c r="H62" s="341">
        <f t="shared" si="12"/>
        <v>202</v>
      </c>
      <c r="I62" s="341">
        <v>10</v>
      </c>
      <c r="J62" s="341">
        <v>192</v>
      </c>
      <c r="K62" s="341">
        <f t="shared" si="13"/>
        <v>188</v>
      </c>
      <c r="L62" s="341">
        <v>17</v>
      </c>
      <c r="M62" s="341">
        <v>171</v>
      </c>
      <c r="N62" s="336"/>
      <c r="O62" s="336"/>
      <c r="P62" s="336"/>
      <c r="Q62" s="336"/>
      <c r="R62" s="336"/>
      <c r="S62" s="336"/>
    </row>
    <row r="63" spans="1:19" ht="11.25" customHeight="1">
      <c r="A63" s="339" t="s">
        <v>136</v>
      </c>
      <c r="B63" s="340">
        <f t="shared" si="14"/>
        <v>88</v>
      </c>
      <c r="C63" s="340">
        <f t="shared" si="15"/>
        <v>49</v>
      </c>
      <c r="D63" s="340">
        <f t="shared" si="15"/>
        <v>39</v>
      </c>
      <c r="E63" s="341">
        <f t="shared" si="11"/>
        <v>55</v>
      </c>
      <c r="F63" s="341">
        <v>30</v>
      </c>
      <c r="G63" s="341">
        <v>25</v>
      </c>
      <c r="H63" s="341">
        <f t="shared" si="12"/>
        <v>21</v>
      </c>
      <c r="I63" s="341">
        <v>12</v>
      </c>
      <c r="J63" s="341">
        <v>9</v>
      </c>
      <c r="K63" s="341">
        <f t="shared" si="13"/>
        <v>12</v>
      </c>
      <c r="L63" s="341">
        <v>7</v>
      </c>
      <c r="M63" s="341">
        <v>5</v>
      </c>
      <c r="N63" s="336"/>
      <c r="O63" s="336"/>
      <c r="P63" s="336"/>
      <c r="Q63" s="336"/>
      <c r="R63" s="336"/>
      <c r="S63" s="336"/>
    </row>
    <row r="64" spans="1:19" ht="11.25" customHeight="1">
      <c r="A64" s="129" t="s">
        <v>811</v>
      </c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344" t="s">
        <v>825</v>
      </c>
      <c r="R64" s="343"/>
      <c r="S64" s="194"/>
    </row>
    <row r="65" spans="1:19" ht="9.75" customHeight="1">
      <c r="A65" s="129" t="s">
        <v>118</v>
      </c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</row>
    <row r="66" spans="1:19" ht="9.75" customHeight="1">
      <c r="A66" s="129" t="s">
        <v>119</v>
      </c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</row>
    <row r="67" spans="1:19" ht="9.75" customHeight="1">
      <c r="A67" s="190" t="s">
        <v>137</v>
      </c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</row>
    <row r="68" spans="5:19" ht="12.75"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</row>
  </sheetData>
  <sheetProtection password="CA55" sheet="1" objects="1" scenarios="1"/>
  <mergeCells count="9">
    <mergeCell ref="A1:S1"/>
    <mergeCell ref="A2:S2"/>
    <mergeCell ref="Q4:S4"/>
    <mergeCell ref="N4:P4"/>
    <mergeCell ref="K4:M4"/>
    <mergeCell ref="A4:A5"/>
    <mergeCell ref="B4:D4"/>
    <mergeCell ref="E4:G4"/>
    <mergeCell ref="H4:J4"/>
  </mergeCells>
  <printOptions horizontalCentered="1"/>
  <pageMargins left="0.3937007874015748" right="0" top="0.3937007874015748" bottom="0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8"/>
  <sheetViews>
    <sheetView showGridLines="0" workbookViewId="0" topLeftCell="A7">
      <selection activeCell="G67" sqref="G67"/>
    </sheetView>
  </sheetViews>
  <sheetFormatPr defaultColWidth="9.625" defaultRowHeight="12.75"/>
  <cols>
    <col min="1" max="1" width="28.875" style="28" customWidth="1"/>
    <col min="2" max="2" width="10.125" style="28" customWidth="1"/>
    <col min="3" max="3" width="11.00390625" style="28" customWidth="1"/>
    <col min="4" max="4" width="12.00390625" style="28" customWidth="1"/>
    <col min="5" max="5" width="12.875" style="28" customWidth="1"/>
    <col min="6" max="6" width="11.125" style="28" customWidth="1"/>
    <col min="7" max="7" width="12.125" style="28" bestFit="1" customWidth="1"/>
    <col min="8" max="8" width="3.625" style="28" customWidth="1"/>
    <col min="9" max="16384" width="9.625" style="28" customWidth="1"/>
  </cols>
  <sheetData>
    <row r="1" spans="1:7" s="24" customFormat="1" ht="15">
      <c r="A1" s="368" t="s">
        <v>0</v>
      </c>
      <c r="B1" s="368"/>
      <c r="C1" s="368"/>
      <c r="D1" s="368"/>
      <c r="E1" s="368"/>
      <c r="F1" s="368"/>
      <c r="G1" s="368"/>
    </row>
    <row r="2" spans="1:7" s="24" customFormat="1" ht="12.75">
      <c r="A2" s="369" t="s">
        <v>138</v>
      </c>
      <c r="B2" s="369"/>
      <c r="C2" s="369"/>
      <c r="D2" s="369"/>
      <c r="E2" s="369"/>
      <c r="F2" s="369"/>
      <c r="G2" s="369"/>
    </row>
    <row r="3" spans="1:7" s="24" customFormat="1" ht="12.75">
      <c r="A3" s="369" t="s">
        <v>139</v>
      </c>
      <c r="B3" s="369"/>
      <c r="C3" s="369"/>
      <c r="D3" s="369"/>
      <c r="E3" s="369"/>
      <c r="F3" s="369"/>
      <c r="G3" s="369"/>
    </row>
    <row r="4" spans="1:3" s="24" customFormat="1" ht="12.75">
      <c r="A4" s="23"/>
      <c r="C4" s="23" t="s">
        <v>64</v>
      </c>
    </row>
    <row r="5" s="24" customFormat="1" ht="12.75">
      <c r="A5" s="24" t="s">
        <v>140</v>
      </c>
    </row>
    <row r="6" spans="1:7" s="24" customFormat="1" ht="12.75">
      <c r="A6" s="392" t="s">
        <v>455</v>
      </c>
      <c r="B6" s="131" t="s">
        <v>4</v>
      </c>
      <c r="C6" s="355" t="s">
        <v>967</v>
      </c>
      <c r="D6" s="131" t="s">
        <v>142</v>
      </c>
      <c r="E6" s="131" t="s">
        <v>143</v>
      </c>
      <c r="F6" s="131" t="s">
        <v>144</v>
      </c>
      <c r="G6" s="131" t="s">
        <v>735</v>
      </c>
    </row>
    <row r="7" spans="1:7" ht="12.75">
      <c r="A7" s="367"/>
      <c r="B7" s="132" t="s">
        <v>6</v>
      </c>
      <c r="C7" s="356" t="s">
        <v>145</v>
      </c>
      <c r="D7" s="354" t="s">
        <v>7</v>
      </c>
      <c r="E7" s="132" t="s">
        <v>146</v>
      </c>
      <c r="F7" s="132" t="s">
        <v>8</v>
      </c>
      <c r="G7" s="132" t="s">
        <v>736</v>
      </c>
    </row>
    <row r="8" spans="1:7" ht="19.5" customHeight="1">
      <c r="A8" s="25" t="s">
        <v>7</v>
      </c>
      <c r="B8" s="26">
        <f>SUM(B9+B19+B48)</f>
        <v>16901</v>
      </c>
      <c r="C8" s="26">
        <f>SUM(C9+C19+C48)</f>
        <v>6774</v>
      </c>
      <c r="D8" s="27">
        <f aca="true" t="shared" si="0" ref="D8:D47">(C8/$B$8)*100</f>
        <v>40.08046861132477</v>
      </c>
      <c r="E8" s="27"/>
      <c r="F8" s="27"/>
      <c r="G8" s="27"/>
    </row>
    <row r="9" spans="1:7" ht="15" customHeight="1">
      <c r="A9" s="25" t="s">
        <v>9</v>
      </c>
      <c r="B9" s="26">
        <f>SUM(B10+B12+B15)</f>
        <v>38</v>
      </c>
      <c r="C9" s="26">
        <f>SUM(C10+C12+C15)</f>
        <v>33</v>
      </c>
      <c r="D9" s="27">
        <f t="shared" si="0"/>
        <v>0.19525471865570085</v>
      </c>
      <c r="E9" s="27"/>
      <c r="F9" s="27">
        <f>(C9/B9)*100</f>
        <v>86.8421052631579</v>
      </c>
      <c r="G9" s="27">
        <f aca="true" t="shared" si="1" ref="G9:G18">(C9/$C$9)*100</f>
        <v>100</v>
      </c>
    </row>
    <row r="10" spans="1:7" ht="11.25" customHeight="1">
      <c r="A10" s="345" t="s">
        <v>10</v>
      </c>
      <c r="B10" s="346">
        <f>(B11)</f>
        <v>5</v>
      </c>
      <c r="C10" s="346">
        <f>(C11)</f>
        <v>5</v>
      </c>
      <c r="D10" s="347"/>
      <c r="E10" s="347"/>
      <c r="F10" s="347">
        <f>(C10/B9)*100</f>
        <v>13.157894736842104</v>
      </c>
      <c r="G10" s="347">
        <f t="shared" si="1"/>
        <v>15.151515151515152</v>
      </c>
    </row>
    <row r="11" spans="1:7" ht="11.25" customHeight="1">
      <c r="A11" s="348" t="s">
        <v>11</v>
      </c>
      <c r="B11" s="349">
        <v>5</v>
      </c>
      <c r="C11" s="349">
        <v>5</v>
      </c>
      <c r="D11" s="350"/>
      <c r="E11" s="350">
        <f>(C11/B11)*100</f>
        <v>100</v>
      </c>
      <c r="F11" s="350">
        <f>(C11/B9)*100</f>
        <v>13.157894736842104</v>
      </c>
      <c r="G11" s="350">
        <f t="shared" si="1"/>
        <v>15.151515151515152</v>
      </c>
    </row>
    <row r="12" spans="1:7" ht="11.25" customHeight="1">
      <c r="A12" s="345" t="s">
        <v>12</v>
      </c>
      <c r="B12" s="346">
        <f>SUM(B13:B14)</f>
        <v>13</v>
      </c>
      <c r="C12" s="346">
        <f>SUM(C13:C14)</f>
        <v>8</v>
      </c>
      <c r="D12" s="347"/>
      <c r="E12" s="347"/>
      <c r="F12" s="347">
        <f>(C12/B9)*100</f>
        <v>21.052631578947366</v>
      </c>
      <c r="G12" s="347">
        <f t="shared" si="1"/>
        <v>24.242424242424242</v>
      </c>
    </row>
    <row r="13" spans="1:7" ht="11.25" customHeight="1">
      <c r="A13" s="348" t="s">
        <v>11</v>
      </c>
      <c r="B13" s="349">
        <v>2</v>
      </c>
      <c r="C13" s="349">
        <v>2</v>
      </c>
      <c r="D13" s="350"/>
      <c r="E13" s="350">
        <f>(C13/B13)*100</f>
        <v>100</v>
      </c>
      <c r="F13" s="350">
        <f>(C13/B9)*100</f>
        <v>5.263157894736842</v>
      </c>
      <c r="G13" s="350">
        <f t="shared" si="1"/>
        <v>6.0606060606060606</v>
      </c>
    </row>
    <row r="14" spans="1:7" ht="11.25" customHeight="1">
      <c r="A14" s="348" t="s">
        <v>13</v>
      </c>
      <c r="B14" s="349">
        <v>11</v>
      </c>
      <c r="C14" s="349">
        <v>6</v>
      </c>
      <c r="D14" s="350"/>
      <c r="E14" s="350">
        <f>(C14/B14)*100</f>
        <v>54.54545454545454</v>
      </c>
      <c r="F14" s="350">
        <f>(C14/$B$9)*100</f>
        <v>15.789473684210526</v>
      </c>
      <c r="G14" s="350">
        <f t="shared" si="1"/>
        <v>18.181818181818183</v>
      </c>
    </row>
    <row r="15" spans="1:7" ht="11.25" customHeight="1">
      <c r="A15" s="345" t="s">
        <v>14</v>
      </c>
      <c r="B15" s="346">
        <f>SUM(B16:B18)</f>
        <v>20</v>
      </c>
      <c r="C15" s="346">
        <f>SUM(C16:C18)</f>
        <v>20</v>
      </c>
      <c r="D15" s="347">
        <f t="shared" si="0"/>
        <v>0.11833619312466717</v>
      </c>
      <c r="E15" s="351"/>
      <c r="F15" s="347">
        <f>(C15/$B$9)*100</f>
        <v>52.63157894736842</v>
      </c>
      <c r="G15" s="347">
        <f t="shared" si="1"/>
        <v>60.60606060606061</v>
      </c>
    </row>
    <row r="16" spans="1:7" ht="11.25" customHeight="1">
      <c r="A16" s="348" t="s">
        <v>15</v>
      </c>
      <c r="B16" s="349">
        <v>7</v>
      </c>
      <c r="C16" s="349">
        <v>7</v>
      </c>
      <c r="D16" s="350"/>
      <c r="E16" s="350">
        <f>(C16/B16)*100</f>
        <v>100</v>
      </c>
      <c r="F16" s="350">
        <f>(C16/$B$9)*100</f>
        <v>18.421052631578945</v>
      </c>
      <c r="G16" s="350">
        <f t="shared" si="1"/>
        <v>21.21212121212121</v>
      </c>
    </row>
    <row r="17" spans="1:7" ht="11.25" customHeight="1">
      <c r="A17" s="348" t="s">
        <v>16</v>
      </c>
      <c r="B17" s="349">
        <v>7</v>
      </c>
      <c r="C17" s="349">
        <v>7</v>
      </c>
      <c r="D17" s="350"/>
      <c r="E17" s="350">
        <f>(C17/B17)*100</f>
        <v>100</v>
      </c>
      <c r="F17" s="350">
        <f>(C17/$B$9)*100</f>
        <v>18.421052631578945</v>
      </c>
      <c r="G17" s="350">
        <f t="shared" si="1"/>
        <v>21.21212121212121</v>
      </c>
    </row>
    <row r="18" spans="1:8" ht="11.25" customHeight="1">
      <c r="A18" s="348" t="s">
        <v>17</v>
      </c>
      <c r="B18" s="349">
        <v>6</v>
      </c>
      <c r="C18" s="349">
        <v>6</v>
      </c>
      <c r="D18" s="350"/>
      <c r="E18" s="350">
        <f>(C18/B18)*100</f>
        <v>100</v>
      </c>
      <c r="F18" s="350">
        <f>(C18/$B$9)*100</f>
        <v>15.789473684210526</v>
      </c>
      <c r="G18" s="350">
        <f t="shared" si="1"/>
        <v>18.181818181818183</v>
      </c>
      <c r="H18" s="29"/>
    </row>
    <row r="19" spans="1:7" s="24" customFormat="1" ht="12.75" customHeight="1">
      <c r="A19" s="25" t="s">
        <v>18</v>
      </c>
      <c r="B19" s="31">
        <f>SUM(B20+B21+B22+B29+B34+B35+B39+B40+B43+B44+B45+B46+B47)</f>
        <v>6330</v>
      </c>
      <c r="C19" s="31">
        <f>SUM(C20+C21+C22+C29+C34+C35+C39+C40+C43+C44+C45+C46+C47)</f>
        <v>1733</v>
      </c>
      <c r="D19" s="27">
        <f t="shared" si="0"/>
        <v>10.253831134252412</v>
      </c>
      <c r="E19" s="27"/>
      <c r="F19" s="27">
        <f aca="true" t="shared" si="2" ref="F19:F47">(C19/$B$19)*100</f>
        <v>27.377567140600316</v>
      </c>
      <c r="G19" s="27">
        <f aca="true" t="shared" si="3" ref="G19:G47">(C19/$C$19)*100</f>
        <v>100</v>
      </c>
    </row>
    <row r="20" spans="1:8" ht="11.25" customHeight="1">
      <c r="A20" s="348" t="s">
        <v>117</v>
      </c>
      <c r="B20" s="349">
        <v>73</v>
      </c>
      <c r="C20" s="352">
        <v>26</v>
      </c>
      <c r="D20" s="350">
        <f t="shared" si="0"/>
        <v>0.15383705106206735</v>
      </c>
      <c r="E20" s="350">
        <f>(C20/B20)*100</f>
        <v>35.61643835616438</v>
      </c>
      <c r="F20" s="350">
        <f t="shared" si="2"/>
        <v>0.41074249605055296</v>
      </c>
      <c r="G20" s="350">
        <f t="shared" si="3"/>
        <v>1.5002885170225042</v>
      </c>
      <c r="H20" s="29"/>
    </row>
    <row r="21" spans="1:7" ht="11.25" customHeight="1">
      <c r="A21" s="348" t="s">
        <v>20</v>
      </c>
      <c r="B21" s="349">
        <v>81</v>
      </c>
      <c r="C21" s="349">
        <v>34</v>
      </c>
      <c r="D21" s="350">
        <f t="shared" si="0"/>
        <v>0.20117152831193422</v>
      </c>
      <c r="E21" s="350">
        <f>(C21/B21)*100</f>
        <v>41.9753086419753</v>
      </c>
      <c r="F21" s="350">
        <f t="shared" si="2"/>
        <v>0.537124802527646</v>
      </c>
      <c r="G21" s="350">
        <f t="shared" si="3"/>
        <v>1.9619157530294287</v>
      </c>
    </row>
    <row r="22" spans="1:7" ht="11.25" customHeight="1">
      <c r="A22" s="348" t="s">
        <v>21</v>
      </c>
      <c r="B22" s="349">
        <f>SUM(B23:B28)</f>
        <v>378</v>
      </c>
      <c r="C22" s="349">
        <f>(C23)</f>
        <v>188</v>
      </c>
      <c r="D22" s="350">
        <f t="shared" si="0"/>
        <v>1.1123602153718715</v>
      </c>
      <c r="E22" s="350">
        <f>(C22/B22)*100</f>
        <v>49.735449735449734</v>
      </c>
      <c r="F22" s="350">
        <f t="shared" si="2"/>
        <v>2.9699842022116902</v>
      </c>
      <c r="G22" s="350">
        <f t="shared" si="3"/>
        <v>10.848240046162722</v>
      </c>
    </row>
    <row r="23" spans="1:7" ht="11.25" customHeight="1">
      <c r="A23" s="348" t="s">
        <v>22</v>
      </c>
      <c r="B23" s="349">
        <v>188</v>
      </c>
      <c r="C23" s="349">
        <v>188</v>
      </c>
      <c r="D23" s="350">
        <f t="shared" si="0"/>
        <v>1.1123602153718715</v>
      </c>
      <c r="E23" s="350">
        <f>(C23/$B$22)*100</f>
        <v>49.735449735449734</v>
      </c>
      <c r="F23" s="350">
        <f t="shared" si="2"/>
        <v>2.9699842022116902</v>
      </c>
      <c r="G23" s="350">
        <f t="shared" si="3"/>
        <v>10.848240046162722</v>
      </c>
    </row>
    <row r="24" spans="1:7" ht="11.25" customHeight="1">
      <c r="A24" s="348" t="s">
        <v>23</v>
      </c>
      <c r="B24" s="349">
        <v>10</v>
      </c>
      <c r="C24" s="353"/>
      <c r="D24" s="350"/>
      <c r="E24" s="350"/>
      <c r="F24" s="350"/>
      <c r="G24" s="350"/>
    </row>
    <row r="25" spans="1:8" ht="11.25" customHeight="1">
      <c r="A25" s="348" t="s">
        <v>24</v>
      </c>
      <c r="B25" s="349">
        <v>39</v>
      </c>
      <c r="C25" s="353"/>
      <c r="D25" s="350"/>
      <c r="E25" s="350"/>
      <c r="F25" s="350"/>
      <c r="G25" s="350"/>
      <c r="H25" s="29"/>
    </row>
    <row r="26" spans="1:8" ht="11.25" customHeight="1">
      <c r="A26" s="348" t="s">
        <v>25</v>
      </c>
      <c r="B26" s="349">
        <v>51</v>
      </c>
      <c r="C26" s="353"/>
      <c r="D26" s="350"/>
      <c r="E26" s="350"/>
      <c r="F26" s="350"/>
      <c r="G26" s="350"/>
      <c r="H26" s="29"/>
    </row>
    <row r="27" spans="1:7" ht="11.25" customHeight="1">
      <c r="A27" s="348" t="s">
        <v>26</v>
      </c>
      <c r="B27" s="349">
        <v>77</v>
      </c>
      <c r="C27" s="352"/>
      <c r="D27" s="350"/>
      <c r="E27" s="350"/>
      <c r="F27" s="350"/>
      <c r="G27" s="350"/>
    </row>
    <row r="28" spans="1:7" ht="11.25" customHeight="1">
      <c r="A28" s="348" t="s">
        <v>27</v>
      </c>
      <c r="B28" s="349">
        <v>13</v>
      </c>
      <c r="C28" s="353"/>
      <c r="D28" s="350"/>
      <c r="E28" s="350"/>
      <c r="F28" s="350"/>
      <c r="G28" s="350"/>
    </row>
    <row r="29" spans="1:7" ht="11.25" customHeight="1">
      <c r="A29" s="348" t="s">
        <v>28</v>
      </c>
      <c r="B29" s="349">
        <f>SUM(B30:B33)</f>
        <v>2383</v>
      </c>
      <c r="C29" s="349">
        <f>(C30)</f>
        <v>525</v>
      </c>
      <c r="D29" s="350">
        <f t="shared" si="0"/>
        <v>3.1063250695225135</v>
      </c>
      <c r="E29" s="350">
        <f>(C29/B29)*100</f>
        <v>22.031053294167016</v>
      </c>
      <c r="F29" s="350">
        <f t="shared" si="2"/>
        <v>8.293838862559241</v>
      </c>
      <c r="G29" s="350">
        <f t="shared" si="3"/>
        <v>30.294287362954414</v>
      </c>
    </row>
    <row r="30" spans="1:7" ht="11.25" customHeight="1">
      <c r="A30" s="348" t="s">
        <v>22</v>
      </c>
      <c r="B30" s="349">
        <v>525</v>
      </c>
      <c r="C30" s="349">
        <v>525</v>
      </c>
      <c r="D30" s="350">
        <f t="shared" si="0"/>
        <v>3.1063250695225135</v>
      </c>
      <c r="E30" s="350">
        <f>(C30/B29)*100</f>
        <v>22.031053294167016</v>
      </c>
      <c r="F30" s="350">
        <f t="shared" si="2"/>
        <v>8.293838862559241</v>
      </c>
      <c r="G30" s="350">
        <f t="shared" si="3"/>
        <v>30.294287362954414</v>
      </c>
    </row>
    <row r="31" spans="1:7" ht="11.25" customHeight="1">
      <c r="A31" s="348" t="s">
        <v>29</v>
      </c>
      <c r="B31" s="349">
        <v>344</v>
      </c>
      <c r="C31" s="353"/>
      <c r="D31" s="350"/>
      <c r="E31" s="350"/>
      <c r="F31" s="350"/>
      <c r="G31" s="350"/>
    </row>
    <row r="32" spans="1:7" ht="11.25" customHeight="1">
      <c r="A32" s="348" t="s">
        <v>30</v>
      </c>
      <c r="B32" s="349">
        <v>268</v>
      </c>
      <c r="C32" s="353"/>
      <c r="D32" s="350"/>
      <c r="E32" s="350"/>
      <c r="F32" s="350"/>
      <c r="G32" s="350"/>
    </row>
    <row r="33" spans="1:7" ht="11.25" customHeight="1">
      <c r="A33" s="348" t="s">
        <v>31</v>
      </c>
      <c r="B33" s="349">
        <v>1246</v>
      </c>
      <c r="C33" s="353"/>
      <c r="D33" s="350"/>
      <c r="E33" s="350"/>
      <c r="F33" s="350"/>
      <c r="G33" s="350"/>
    </row>
    <row r="34" spans="1:7" ht="11.25" customHeight="1">
      <c r="A34" s="348" t="s">
        <v>32</v>
      </c>
      <c r="B34" s="349">
        <v>950</v>
      </c>
      <c r="C34" s="349">
        <v>262</v>
      </c>
      <c r="D34" s="350">
        <f t="shared" si="0"/>
        <v>1.5502041299331402</v>
      </c>
      <c r="E34" s="350">
        <f>(C34/B34)*100</f>
        <v>27.57894736842105</v>
      </c>
      <c r="F34" s="350">
        <f t="shared" si="2"/>
        <v>4.139020537124803</v>
      </c>
      <c r="G34" s="350">
        <f t="shared" si="3"/>
        <v>15.118291979226775</v>
      </c>
    </row>
    <row r="35" spans="1:7" ht="11.25" customHeight="1">
      <c r="A35" s="348" t="s">
        <v>33</v>
      </c>
      <c r="B35" s="349">
        <f>SUM(B36:B38)</f>
        <v>440</v>
      </c>
      <c r="C35" s="349">
        <f>SUM(C36:C38)</f>
        <v>154</v>
      </c>
      <c r="D35" s="350">
        <f t="shared" si="0"/>
        <v>0.9111886870599374</v>
      </c>
      <c r="E35" s="350">
        <f>(C35/B35)*100</f>
        <v>35</v>
      </c>
      <c r="F35" s="350">
        <f t="shared" si="2"/>
        <v>2.432859399684044</v>
      </c>
      <c r="G35" s="350">
        <f t="shared" si="3"/>
        <v>8.886324293133296</v>
      </c>
    </row>
    <row r="36" spans="1:7" ht="11.25" customHeight="1">
      <c r="A36" s="348" t="s">
        <v>22</v>
      </c>
      <c r="B36" s="349">
        <v>154</v>
      </c>
      <c r="C36" s="349">
        <v>154</v>
      </c>
      <c r="D36" s="350">
        <f t="shared" si="0"/>
        <v>0.9111886870599374</v>
      </c>
      <c r="E36" s="350">
        <f>(C36/$B$35)*100</f>
        <v>35</v>
      </c>
      <c r="F36" s="350">
        <f t="shared" si="2"/>
        <v>2.432859399684044</v>
      </c>
      <c r="G36" s="350">
        <f t="shared" si="3"/>
        <v>8.886324293133296</v>
      </c>
    </row>
    <row r="37" spans="1:7" ht="11.25" customHeight="1">
      <c r="A37" s="348" t="s">
        <v>34</v>
      </c>
      <c r="B37" s="349">
        <v>61</v>
      </c>
      <c r="C37" s="353"/>
      <c r="D37" s="350"/>
      <c r="E37" s="350"/>
      <c r="F37" s="350"/>
      <c r="G37" s="350"/>
    </row>
    <row r="38" spans="1:7" ht="11.25" customHeight="1">
      <c r="A38" s="348" t="s">
        <v>35</v>
      </c>
      <c r="B38" s="349">
        <v>225</v>
      </c>
      <c r="C38" s="353"/>
      <c r="D38" s="350"/>
      <c r="E38" s="350"/>
      <c r="F38" s="350"/>
      <c r="G38" s="350"/>
    </row>
    <row r="39" spans="1:7" ht="11.25" customHeight="1">
      <c r="A39" s="348" t="s">
        <v>36</v>
      </c>
      <c r="B39" s="349">
        <v>164</v>
      </c>
      <c r="C39" s="349">
        <v>55</v>
      </c>
      <c r="D39" s="350">
        <f t="shared" si="0"/>
        <v>0.32542453109283476</v>
      </c>
      <c r="E39" s="350">
        <f>(C39/B39)*100</f>
        <v>33.53658536585366</v>
      </c>
      <c r="F39" s="350">
        <f t="shared" si="2"/>
        <v>0.8688783570300158</v>
      </c>
      <c r="G39" s="350">
        <f t="shared" si="3"/>
        <v>3.1736872475476052</v>
      </c>
    </row>
    <row r="40" spans="1:7" ht="11.25" customHeight="1">
      <c r="A40" s="348" t="s">
        <v>37</v>
      </c>
      <c r="B40" s="349">
        <f>SUM(B41:B42)</f>
        <v>65</v>
      </c>
      <c r="C40" s="349">
        <f>SUM(C41)</f>
        <v>32</v>
      </c>
      <c r="D40" s="350">
        <f t="shared" si="0"/>
        <v>0.18933790899946748</v>
      </c>
      <c r="E40" s="350">
        <f>(C40/B40)*100</f>
        <v>49.23076923076923</v>
      </c>
      <c r="F40" s="350">
        <f t="shared" si="2"/>
        <v>0.5055292259083728</v>
      </c>
      <c r="G40" s="350">
        <f t="shared" si="3"/>
        <v>1.8465089440276976</v>
      </c>
    </row>
    <row r="41" spans="1:7" ht="11.25" customHeight="1">
      <c r="A41" s="348" t="s">
        <v>22</v>
      </c>
      <c r="B41" s="349">
        <v>51</v>
      </c>
      <c r="C41" s="349">
        <v>32</v>
      </c>
      <c r="D41" s="350">
        <f t="shared" si="0"/>
        <v>0.18933790899946748</v>
      </c>
      <c r="E41" s="350">
        <f>(C41/$B$40)*100</f>
        <v>49.23076923076923</v>
      </c>
      <c r="F41" s="350">
        <f t="shared" si="2"/>
        <v>0.5055292259083728</v>
      </c>
      <c r="G41" s="350">
        <f t="shared" si="3"/>
        <v>1.8465089440276976</v>
      </c>
    </row>
    <row r="42" spans="1:7" ht="11.25" customHeight="1">
      <c r="A42" s="348" t="s">
        <v>38</v>
      </c>
      <c r="B42" s="349">
        <v>14</v>
      </c>
      <c r="C42" s="353"/>
      <c r="D42" s="350"/>
      <c r="E42" s="350"/>
      <c r="F42" s="350"/>
      <c r="G42" s="350"/>
    </row>
    <row r="43" spans="1:7" ht="11.25" customHeight="1">
      <c r="A43" s="348" t="s">
        <v>39</v>
      </c>
      <c r="B43" s="349">
        <v>51</v>
      </c>
      <c r="C43" s="349">
        <v>36</v>
      </c>
      <c r="D43" s="350">
        <f t="shared" si="0"/>
        <v>0.2130051476244009</v>
      </c>
      <c r="E43" s="350">
        <f>(C43/B43)*100</f>
        <v>70.58823529411765</v>
      </c>
      <c r="F43" s="350">
        <f t="shared" si="2"/>
        <v>0.5687203791469194</v>
      </c>
      <c r="G43" s="350">
        <f t="shared" si="3"/>
        <v>2.07732256203116</v>
      </c>
    </row>
    <row r="44" spans="1:7" ht="11.25" customHeight="1">
      <c r="A44" s="348" t="s">
        <v>40</v>
      </c>
      <c r="B44" s="349">
        <v>614</v>
      </c>
      <c r="C44" s="349">
        <v>183</v>
      </c>
      <c r="D44" s="350">
        <f t="shared" si="0"/>
        <v>1.0827761670907048</v>
      </c>
      <c r="E44" s="350">
        <f>(C44/B44)*100</f>
        <v>29.80456026058632</v>
      </c>
      <c r="F44" s="350">
        <f t="shared" si="2"/>
        <v>2.890995260663507</v>
      </c>
      <c r="G44" s="350">
        <f t="shared" si="3"/>
        <v>10.559723023658396</v>
      </c>
    </row>
    <row r="45" spans="1:7" ht="11.25" customHeight="1">
      <c r="A45" s="348" t="s">
        <v>41</v>
      </c>
      <c r="B45" s="349">
        <v>189</v>
      </c>
      <c r="C45" s="349">
        <v>37</v>
      </c>
      <c r="D45" s="350">
        <f t="shared" si="0"/>
        <v>0.21892195728063427</v>
      </c>
      <c r="E45" s="350">
        <f>(C45/B45)*100</f>
        <v>19.576719576719576</v>
      </c>
      <c r="F45" s="350">
        <f t="shared" si="2"/>
        <v>0.584518167456556</v>
      </c>
      <c r="G45" s="350">
        <f t="shared" si="3"/>
        <v>2.1350259665320253</v>
      </c>
    </row>
    <row r="46" spans="1:7" ht="11.25" customHeight="1">
      <c r="A46" s="348" t="s">
        <v>42</v>
      </c>
      <c r="B46" s="349">
        <v>354</v>
      </c>
      <c r="C46" s="349">
        <v>74</v>
      </c>
      <c r="D46" s="350">
        <f t="shared" si="0"/>
        <v>0.43784391456126853</v>
      </c>
      <c r="E46" s="350">
        <f>(C46/B46)*100</f>
        <v>20.903954802259886</v>
      </c>
      <c r="F46" s="350">
        <f t="shared" si="2"/>
        <v>1.169036334913112</v>
      </c>
      <c r="G46" s="350">
        <f t="shared" si="3"/>
        <v>4.2700519330640505</v>
      </c>
    </row>
    <row r="47" spans="1:8" ht="11.25" customHeight="1">
      <c r="A47" s="348" t="s">
        <v>43</v>
      </c>
      <c r="B47" s="349">
        <v>588</v>
      </c>
      <c r="C47" s="349">
        <v>127</v>
      </c>
      <c r="D47" s="350">
        <f t="shared" si="0"/>
        <v>0.7514348263416366</v>
      </c>
      <c r="E47" s="350">
        <f>(C47/B47)*100</f>
        <v>21.598639455782312</v>
      </c>
      <c r="F47" s="350">
        <f t="shared" si="2"/>
        <v>2.006319115323855</v>
      </c>
      <c r="G47" s="350">
        <f t="shared" si="3"/>
        <v>7.328332371609925</v>
      </c>
      <c r="H47" s="30"/>
    </row>
    <row r="48" spans="1:7" ht="14.25" customHeight="1">
      <c r="A48" s="25" t="s">
        <v>44</v>
      </c>
      <c r="B48" s="31">
        <f>SUM(B49:B65)</f>
        <v>10533</v>
      </c>
      <c r="C48" s="31">
        <f>SUM(C49:C65)</f>
        <v>5008</v>
      </c>
      <c r="D48" s="27">
        <f aca="true" t="shared" si="4" ref="D48:D65">(C48/$B$8)*100</f>
        <v>29.631382758416663</v>
      </c>
      <c r="E48" s="27"/>
      <c r="F48" s="27">
        <f aca="true" t="shared" si="5" ref="F48:F65">(C48/$B$48)*100</f>
        <v>47.5458084116586</v>
      </c>
      <c r="G48" s="27">
        <f aca="true" t="shared" si="6" ref="G48:G65">(C48/$C$48)*100</f>
        <v>100</v>
      </c>
    </row>
    <row r="49" spans="1:7" ht="11.25" customHeight="1">
      <c r="A49" s="348" t="s">
        <v>120</v>
      </c>
      <c r="B49" s="349">
        <v>2958</v>
      </c>
      <c r="C49" s="352">
        <v>1603</v>
      </c>
      <c r="D49" s="350">
        <f t="shared" si="4"/>
        <v>9.484645878942075</v>
      </c>
      <c r="E49" s="350">
        <f aca="true" t="shared" si="7" ref="E49:E65">(C49/B49)*100</f>
        <v>54.1920216362407</v>
      </c>
      <c r="F49" s="350">
        <f t="shared" si="5"/>
        <v>15.21883603911516</v>
      </c>
      <c r="G49" s="350">
        <f t="shared" si="6"/>
        <v>32.00878594249201</v>
      </c>
    </row>
    <row r="50" spans="1:7" ht="11.25" customHeight="1">
      <c r="A50" s="348" t="s">
        <v>121</v>
      </c>
      <c r="B50" s="349">
        <v>634</v>
      </c>
      <c r="C50" s="352">
        <v>289</v>
      </c>
      <c r="D50" s="350">
        <f t="shared" si="4"/>
        <v>1.7099579906514408</v>
      </c>
      <c r="E50" s="350">
        <f t="shared" si="7"/>
        <v>45.58359621451104</v>
      </c>
      <c r="F50" s="350">
        <f t="shared" si="5"/>
        <v>2.7437577138517044</v>
      </c>
      <c r="G50" s="350">
        <f t="shared" si="6"/>
        <v>5.770766773162939</v>
      </c>
    </row>
    <row r="51" spans="1:7" ht="11.25" customHeight="1">
      <c r="A51" s="348" t="s">
        <v>122</v>
      </c>
      <c r="B51" s="349">
        <v>651</v>
      </c>
      <c r="C51" s="352">
        <v>296</v>
      </c>
      <c r="D51" s="350">
        <f t="shared" si="4"/>
        <v>1.7513756582450741</v>
      </c>
      <c r="E51" s="350">
        <f t="shared" si="7"/>
        <v>45.46850998463901</v>
      </c>
      <c r="F51" s="350">
        <f t="shared" si="5"/>
        <v>2.81021551314915</v>
      </c>
      <c r="G51" s="350">
        <f t="shared" si="6"/>
        <v>5.9105431309904155</v>
      </c>
    </row>
    <row r="52" spans="1:7" ht="11.25" customHeight="1">
      <c r="A52" s="348" t="s">
        <v>123</v>
      </c>
      <c r="B52" s="349">
        <v>503</v>
      </c>
      <c r="C52" s="352">
        <v>273</v>
      </c>
      <c r="D52" s="350">
        <f t="shared" si="4"/>
        <v>1.615289036151707</v>
      </c>
      <c r="E52" s="350">
        <f t="shared" si="7"/>
        <v>54.27435387673957</v>
      </c>
      <c r="F52" s="350">
        <f t="shared" si="5"/>
        <v>2.5918541726003985</v>
      </c>
      <c r="G52" s="350">
        <f t="shared" si="6"/>
        <v>5.451277955271565</v>
      </c>
    </row>
    <row r="53" spans="1:7" ht="11.25" customHeight="1">
      <c r="A53" s="348" t="s">
        <v>124</v>
      </c>
      <c r="B53" s="349">
        <v>854</v>
      </c>
      <c r="C53" s="352">
        <v>388</v>
      </c>
      <c r="D53" s="350">
        <f t="shared" si="4"/>
        <v>2.2957221466185436</v>
      </c>
      <c r="E53" s="350">
        <f t="shared" si="7"/>
        <v>45.433255269320846</v>
      </c>
      <c r="F53" s="350">
        <f t="shared" si="5"/>
        <v>3.6836608753441564</v>
      </c>
      <c r="G53" s="350">
        <f t="shared" si="6"/>
        <v>7.747603833865814</v>
      </c>
    </row>
    <row r="54" spans="1:7" ht="11.25" customHeight="1">
      <c r="A54" s="348" t="s">
        <v>125</v>
      </c>
      <c r="B54" s="349">
        <v>250</v>
      </c>
      <c r="C54" s="352">
        <v>103</v>
      </c>
      <c r="D54" s="350">
        <f t="shared" si="4"/>
        <v>0.609431394592036</v>
      </c>
      <c r="E54" s="350">
        <f t="shared" si="7"/>
        <v>41.199999999999996</v>
      </c>
      <c r="F54" s="350">
        <f t="shared" si="5"/>
        <v>0.9778790468052787</v>
      </c>
      <c r="G54" s="350">
        <f t="shared" si="6"/>
        <v>2.056709265175719</v>
      </c>
    </row>
    <row r="55" spans="1:7" ht="11.25" customHeight="1">
      <c r="A55" s="348" t="s">
        <v>126</v>
      </c>
      <c r="B55" s="349">
        <v>437</v>
      </c>
      <c r="C55" s="352">
        <v>189</v>
      </c>
      <c r="D55" s="350">
        <f t="shared" si="4"/>
        <v>1.1182770250281049</v>
      </c>
      <c r="E55" s="350">
        <f t="shared" si="7"/>
        <v>43.24942791762014</v>
      </c>
      <c r="F55" s="350">
        <f t="shared" si="5"/>
        <v>1.7943605810310452</v>
      </c>
      <c r="G55" s="350">
        <f t="shared" si="6"/>
        <v>3.7739616613418527</v>
      </c>
    </row>
    <row r="56" spans="1:7" ht="11.25" customHeight="1">
      <c r="A56" s="348" t="s">
        <v>127</v>
      </c>
      <c r="B56" s="349">
        <v>255</v>
      </c>
      <c r="C56" s="352">
        <v>117</v>
      </c>
      <c r="D56" s="350">
        <f t="shared" si="4"/>
        <v>0.692266729779303</v>
      </c>
      <c r="E56" s="350">
        <f t="shared" si="7"/>
        <v>45.88235294117647</v>
      </c>
      <c r="F56" s="350">
        <f t="shared" si="5"/>
        <v>1.110794645400171</v>
      </c>
      <c r="G56" s="350">
        <f t="shared" si="6"/>
        <v>2.3362619808306713</v>
      </c>
    </row>
    <row r="57" spans="1:7" ht="11.25" customHeight="1">
      <c r="A57" s="348" t="s">
        <v>128</v>
      </c>
      <c r="B57" s="349">
        <v>262</v>
      </c>
      <c r="C57" s="352">
        <v>107</v>
      </c>
      <c r="D57" s="350">
        <f t="shared" si="4"/>
        <v>0.6330986332169694</v>
      </c>
      <c r="E57" s="350">
        <f t="shared" si="7"/>
        <v>40.839694656488554</v>
      </c>
      <c r="F57" s="350">
        <f t="shared" si="5"/>
        <v>1.015854932118105</v>
      </c>
      <c r="G57" s="350">
        <f t="shared" si="6"/>
        <v>2.1365814696485623</v>
      </c>
    </row>
    <row r="58" spans="1:7" ht="11.25" customHeight="1">
      <c r="A58" s="348" t="s">
        <v>129</v>
      </c>
      <c r="B58" s="349">
        <v>271</v>
      </c>
      <c r="C58" s="352">
        <v>107</v>
      </c>
      <c r="D58" s="350">
        <f t="shared" si="4"/>
        <v>0.6330986332169694</v>
      </c>
      <c r="E58" s="350">
        <f t="shared" si="7"/>
        <v>39.48339483394834</v>
      </c>
      <c r="F58" s="350">
        <f t="shared" si="5"/>
        <v>1.015854932118105</v>
      </c>
      <c r="G58" s="350">
        <f t="shared" si="6"/>
        <v>2.1365814696485623</v>
      </c>
    </row>
    <row r="59" spans="1:7" ht="11.25" customHeight="1">
      <c r="A59" s="348" t="s">
        <v>130</v>
      </c>
      <c r="B59" s="349">
        <v>340</v>
      </c>
      <c r="C59" s="352">
        <v>161</v>
      </c>
      <c r="D59" s="350">
        <f t="shared" si="4"/>
        <v>0.9526063546535709</v>
      </c>
      <c r="E59" s="350">
        <f t="shared" si="7"/>
        <v>47.35294117647059</v>
      </c>
      <c r="F59" s="350">
        <f t="shared" si="5"/>
        <v>1.5285293838412608</v>
      </c>
      <c r="G59" s="350">
        <f t="shared" si="6"/>
        <v>3.214856230031949</v>
      </c>
    </row>
    <row r="60" spans="1:7" ht="11.25" customHeight="1">
      <c r="A60" s="348" t="s">
        <v>131</v>
      </c>
      <c r="B60" s="349">
        <v>130</v>
      </c>
      <c r="C60" s="352">
        <v>55</v>
      </c>
      <c r="D60" s="350">
        <f t="shared" si="4"/>
        <v>0.32542453109283476</v>
      </c>
      <c r="E60" s="350">
        <f t="shared" si="7"/>
        <v>42.30769230769231</v>
      </c>
      <c r="F60" s="350">
        <f t="shared" si="5"/>
        <v>0.5221684230513624</v>
      </c>
      <c r="G60" s="350">
        <f t="shared" si="6"/>
        <v>1.0982428115015974</v>
      </c>
    </row>
    <row r="61" spans="1:7" ht="11.25" customHeight="1">
      <c r="A61" s="348" t="s">
        <v>132</v>
      </c>
      <c r="B61" s="349">
        <v>1508</v>
      </c>
      <c r="C61" s="352">
        <v>624</v>
      </c>
      <c r="D61" s="350">
        <f t="shared" si="4"/>
        <v>3.6920892254896156</v>
      </c>
      <c r="E61" s="350">
        <f t="shared" si="7"/>
        <v>41.37931034482759</v>
      </c>
      <c r="F61" s="350">
        <f t="shared" si="5"/>
        <v>5.924238108800912</v>
      </c>
      <c r="G61" s="350">
        <f t="shared" si="6"/>
        <v>12.460063897763577</v>
      </c>
    </row>
    <row r="62" spans="1:7" ht="11.25" customHeight="1">
      <c r="A62" s="348" t="s">
        <v>133</v>
      </c>
      <c r="B62" s="349">
        <v>717</v>
      </c>
      <c r="C62" s="352">
        <v>379</v>
      </c>
      <c r="D62" s="350">
        <f t="shared" si="4"/>
        <v>2.242470859712443</v>
      </c>
      <c r="E62" s="350">
        <f t="shared" si="7"/>
        <v>52.859135285913524</v>
      </c>
      <c r="F62" s="350">
        <f t="shared" si="5"/>
        <v>3.598215133390297</v>
      </c>
      <c r="G62" s="350">
        <f t="shared" si="6"/>
        <v>7.567891373801918</v>
      </c>
    </row>
    <row r="63" spans="1:7" ht="11.25" customHeight="1">
      <c r="A63" s="348" t="s">
        <v>134</v>
      </c>
      <c r="B63" s="349">
        <v>59</v>
      </c>
      <c r="C63" s="349">
        <v>36</v>
      </c>
      <c r="D63" s="350">
        <f t="shared" si="4"/>
        <v>0.2130051476244009</v>
      </c>
      <c r="E63" s="350">
        <f t="shared" si="7"/>
        <v>61.016949152542374</v>
      </c>
      <c r="F63" s="350">
        <f t="shared" si="5"/>
        <v>0.3417829678154372</v>
      </c>
      <c r="G63" s="350">
        <f t="shared" si="6"/>
        <v>0.7188498402555911</v>
      </c>
    </row>
    <row r="64" spans="1:7" ht="11.25" customHeight="1">
      <c r="A64" s="348" t="s">
        <v>135</v>
      </c>
      <c r="B64" s="349">
        <v>616</v>
      </c>
      <c r="C64" s="352">
        <v>226</v>
      </c>
      <c r="D64" s="350">
        <f t="shared" si="4"/>
        <v>1.3371989823087391</v>
      </c>
      <c r="E64" s="350">
        <f t="shared" si="7"/>
        <v>36.688311688311686</v>
      </c>
      <c r="F64" s="350">
        <f t="shared" si="5"/>
        <v>2.145637520174689</v>
      </c>
      <c r="G64" s="350">
        <f t="shared" si="6"/>
        <v>4.512779552715656</v>
      </c>
    </row>
    <row r="65" spans="1:7" ht="11.25" customHeight="1">
      <c r="A65" s="348" t="s">
        <v>136</v>
      </c>
      <c r="B65" s="349">
        <v>88</v>
      </c>
      <c r="C65" s="349">
        <v>55</v>
      </c>
      <c r="D65" s="350">
        <f t="shared" si="4"/>
        <v>0.32542453109283476</v>
      </c>
      <c r="E65" s="350">
        <f t="shared" si="7"/>
        <v>62.5</v>
      </c>
      <c r="F65" s="350">
        <f t="shared" si="5"/>
        <v>0.5221684230513624</v>
      </c>
      <c r="G65" s="350">
        <f t="shared" si="6"/>
        <v>1.0982428115015974</v>
      </c>
    </row>
    <row r="66" spans="1:7" s="134" customFormat="1" ht="10.5" customHeight="1">
      <c r="A66" s="133" t="s">
        <v>147</v>
      </c>
      <c r="G66" s="134" t="s">
        <v>968</v>
      </c>
    </row>
    <row r="67" s="134" customFormat="1" ht="10.5" customHeight="1">
      <c r="A67" s="133" t="s">
        <v>148</v>
      </c>
    </row>
    <row r="68" s="134" customFormat="1" ht="10.5" customHeight="1">
      <c r="A68" s="135" t="s">
        <v>149</v>
      </c>
    </row>
  </sheetData>
  <sheetProtection password="CA55" sheet="1" objects="1" scenarios="1"/>
  <mergeCells count="4">
    <mergeCell ref="A6:A7"/>
    <mergeCell ref="A1:G1"/>
    <mergeCell ref="A2:G2"/>
    <mergeCell ref="A3:G3"/>
  </mergeCells>
  <printOptions horizontalCentered="1"/>
  <pageMargins left="0.1968503937007874" right="0" top="0.28" bottom="0.1968503937007874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4"/>
  <sheetViews>
    <sheetView showGridLines="0" workbookViewId="0" topLeftCell="A1">
      <selection activeCell="F24" sqref="F24"/>
    </sheetView>
  </sheetViews>
  <sheetFormatPr defaultColWidth="9.625" defaultRowHeight="12.75"/>
  <cols>
    <col min="1" max="1" width="37.625" style="2" customWidth="1"/>
    <col min="2" max="2" width="12.00390625" style="2" customWidth="1"/>
    <col min="3" max="3" width="9.625" style="2" customWidth="1"/>
    <col min="4" max="4" width="10.625" style="2" customWidth="1"/>
    <col min="5" max="5" width="14.25390625" style="2" bestFit="1" customWidth="1"/>
    <col min="6" max="6" width="11.25390625" style="2" bestFit="1" customWidth="1"/>
    <col min="7" max="7" width="13.25390625" style="2" bestFit="1" customWidth="1"/>
    <col min="8" max="8" width="3.625" style="2" customWidth="1"/>
    <col min="9" max="9" width="1.625" style="2" customWidth="1"/>
    <col min="10" max="16384" width="9.625" style="2" customWidth="1"/>
  </cols>
  <sheetData>
    <row r="1" spans="1:7" s="4" customFormat="1" ht="12.75">
      <c r="A1" s="378" t="s">
        <v>0</v>
      </c>
      <c r="B1" s="378"/>
      <c r="C1" s="378"/>
      <c r="D1" s="378"/>
      <c r="E1" s="378"/>
      <c r="F1" s="378"/>
      <c r="G1" s="378"/>
    </row>
    <row r="2" spans="1:7" s="4" customFormat="1" ht="12.75">
      <c r="A2" s="378" t="s">
        <v>150</v>
      </c>
      <c r="B2" s="378"/>
      <c r="C2" s="378"/>
      <c r="D2" s="378"/>
      <c r="E2" s="378"/>
      <c r="F2" s="378"/>
      <c r="G2" s="378"/>
    </row>
    <row r="3" s="4" customFormat="1" ht="12.75">
      <c r="A3" s="3"/>
    </row>
    <row r="4" s="4" customFormat="1" ht="12.75">
      <c r="A4" s="3" t="s">
        <v>151</v>
      </c>
    </row>
    <row r="5" spans="1:7" s="4" customFormat="1" ht="12.75">
      <c r="A5" s="382" t="s">
        <v>455</v>
      </c>
      <c r="B5" s="136"/>
      <c r="C5" s="370" t="s">
        <v>737</v>
      </c>
      <c r="D5" s="371"/>
      <c r="E5" s="370" t="s">
        <v>738</v>
      </c>
      <c r="F5" s="372"/>
      <c r="G5" s="371"/>
    </row>
    <row r="6" spans="1:7" s="4" customFormat="1" ht="12.75">
      <c r="A6" s="383"/>
      <c r="B6" s="137" t="s">
        <v>141</v>
      </c>
      <c r="C6" s="138" t="s">
        <v>152</v>
      </c>
      <c r="D6" s="138" t="s">
        <v>153</v>
      </c>
      <c r="E6" s="370" t="s">
        <v>739</v>
      </c>
      <c r="F6" s="372"/>
      <c r="G6" s="371"/>
    </row>
    <row r="7" spans="1:7" s="4" customFormat="1" ht="12.75">
      <c r="A7" s="384"/>
      <c r="B7" s="139" t="s">
        <v>6</v>
      </c>
      <c r="C7" s="140" t="s">
        <v>154</v>
      </c>
      <c r="D7" s="140" t="s">
        <v>154</v>
      </c>
      <c r="E7" s="141" t="s">
        <v>155</v>
      </c>
      <c r="F7" s="124" t="s">
        <v>740</v>
      </c>
      <c r="G7" s="124" t="s">
        <v>741</v>
      </c>
    </row>
    <row r="8" spans="1:7" s="4" customFormat="1" ht="21.75" customHeight="1">
      <c r="A8" s="7" t="s">
        <v>44</v>
      </c>
      <c r="B8" s="8">
        <f>SUM(C8:G8)</f>
        <v>9829</v>
      </c>
      <c r="C8" s="8">
        <f>SUM(C9:C23)</f>
        <v>4727</v>
      </c>
      <c r="D8" s="8">
        <v>2903</v>
      </c>
      <c r="E8" s="8">
        <f>SUM(E9:E23)</f>
        <v>302</v>
      </c>
      <c r="F8" s="8">
        <f>SUM(F9:F23)</f>
        <v>1374</v>
      </c>
      <c r="G8" s="8">
        <f>SUM(G9:G23)</f>
        <v>523</v>
      </c>
    </row>
    <row r="9" spans="1:7" ht="12.75">
      <c r="A9" s="11" t="s">
        <v>120</v>
      </c>
      <c r="B9" s="12">
        <v>2958</v>
      </c>
      <c r="C9" s="12">
        <v>1603</v>
      </c>
      <c r="D9" s="12">
        <v>821</v>
      </c>
      <c r="E9" s="12">
        <v>57</v>
      </c>
      <c r="F9" s="12">
        <v>326</v>
      </c>
      <c r="G9" s="12">
        <v>151</v>
      </c>
    </row>
    <row r="10" spans="1:7" ht="12.75">
      <c r="A10" s="11" t="s">
        <v>121</v>
      </c>
      <c r="B10" s="12">
        <v>634</v>
      </c>
      <c r="C10" s="12">
        <v>289</v>
      </c>
      <c r="D10" s="12">
        <v>189</v>
      </c>
      <c r="E10" s="12">
        <v>19</v>
      </c>
      <c r="F10" s="12">
        <v>90</v>
      </c>
      <c r="G10" s="12">
        <v>47</v>
      </c>
    </row>
    <row r="11" spans="1:7" ht="12.75">
      <c r="A11" s="11" t="s">
        <v>122</v>
      </c>
      <c r="B11" s="12">
        <v>651</v>
      </c>
      <c r="C11" s="12">
        <v>296</v>
      </c>
      <c r="D11" s="12">
        <v>202</v>
      </c>
      <c r="E11" s="12">
        <v>12</v>
      </c>
      <c r="F11" s="12">
        <v>114</v>
      </c>
      <c r="G11" s="12">
        <v>27</v>
      </c>
    </row>
    <row r="12" spans="1:7" ht="12.75">
      <c r="A12" s="11" t="s">
        <v>123</v>
      </c>
      <c r="B12" s="12">
        <v>503</v>
      </c>
      <c r="C12" s="12">
        <v>273</v>
      </c>
      <c r="D12" s="12">
        <v>144</v>
      </c>
      <c r="E12" s="12">
        <v>10</v>
      </c>
      <c r="F12" s="12">
        <v>63</v>
      </c>
      <c r="G12" s="12">
        <v>13</v>
      </c>
    </row>
    <row r="13" spans="1:7" ht="12.75">
      <c r="A13" s="11" t="s">
        <v>124</v>
      </c>
      <c r="B13" s="12">
        <v>854</v>
      </c>
      <c r="C13" s="12">
        <v>388</v>
      </c>
      <c r="D13" s="12">
        <v>263</v>
      </c>
      <c r="E13" s="12">
        <v>10</v>
      </c>
      <c r="F13" s="12">
        <v>172</v>
      </c>
      <c r="G13" s="12">
        <v>21</v>
      </c>
    </row>
    <row r="14" spans="1:7" ht="12.75">
      <c r="A14" s="11" t="s">
        <v>125</v>
      </c>
      <c r="B14" s="12">
        <v>250</v>
      </c>
      <c r="C14" s="12">
        <v>103</v>
      </c>
      <c r="D14" s="12">
        <v>79</v>
      </c>
      <c r="E14" s="12">
        <v>21</v>
      </c>
      <c r="F14" s="12">
        <v>41</v>
      </c>
      <c r="G14" s="12">
        <v>6</v>
      </c>
    </row>
    <row r="15" spans="1:7" ht="12.75">
      <c r="A15" s="11" t="s">
        <v>126</v>
      </c>
      <c r="B15" s="12">
        <v>437</v>
      </c>
      <c r="C15" s="12">
        <v>189</v>
      </c>
      <c r="D15" s="12">
        <v>152</v>
      </c>
      <c r="E15" s="12">
        <v>18</v>
      </c>
      <c r="F15" s="12">
        <v>69</v>
      </c>
      <c r="G15" s="12">
        <v>9</v>
      </c>
    </row>
    <row r="16" spans="1:7" ht="12.75">
      <c r="A16" s="11" t="s">
        <v>156</v>
      </c>
      <c r="B16" s="12">
        <v>255</v>
      </c>
      <c r="C16" s="12">
        <v>117</v>
      </c>
      <c r="D16" s="12">
        <v>85</v>
      </c>
      <c r="E16" s="12">
        <v>12</v>
      </c>
      <c r="F16" s="12">
        <v>25</v>
      </c>
      <c r="G16" s="12">
        <v>16</v>
      </c>
    </row>
    <row r="17" spans="1:7" ht="12.75">
      <c r="A17" s="11" t="s">
        <v>128</v>
      </c>
      <c r="B17" s="12">
        <v>262</v>
      </c>
      <c r="C17" s="12">
        <v>107</v>
      </c>
      <c r="D17" s="12">
        <v>63</v>
      </c>
      <c r="E17" s="12">
        <v>25</v>
      </c>
      <c r="F17" s="12">
        <v>42</v>
      </c>
      <c r="G17" s="12">
        <v>25</v>
      </c>
    </row>
    <row r="18" spans="1:7" ht="12.75">
      <c r="A18" s="11" t="s">
        <v>129</v>
      </c>
      <c r="B18" s="12">
        <v>271</v>
      </c>
      <c r="C18" s="12">
        <v>107</v>
      </c>
      <c r="D18" s="12">
        <v>92</v>
      </c>
      <c r="E18" s="12">
        <v>20</v>
      </c>
      <c r="F18" s="12">
        <v>27</v>
      </c>
      <c r="G18" s="12">
        <v>25</v>
      </c>
    </row>
    <row r="19" spans="1:7" ht="12.75">
      <c r="A19" s="11" t="s">
        <v>130</v>
      </c>
      <c r="B19" s="12">
        <v>340</v>
      </c>
      <c r="C19" s="12">
        <v>161</v>
      </c>
      <c r="D19" s="12">
        <v>109</v>
      </c>
      <c r="E19" s="12">
        <v>23</v>
      </c>
      <c r="F19" s="12">
        <v>38</v>
      </c>
      <c r="G19" s="12">
        <v>9</v>
      </c>
    </row>
    <row r="20" spans="1:7" ht="12.75">
      <c r="A20" s="11" t="s">
        <v>131</v>
      </c>
      <c r="B20" s="12">
        <v>130</v>
      </c>
      <c r="C20" s="12">
        <v>55</v>
      </c>
      <c r="D20" s="12">
        <v>47</v>
      </c>
      <c r="E20" s="12">
        <v>7</v>
      </c>
      <c r="F20" s="12">
        <v>19</v>
      </c>
      <c r="G20" s="12">
        <v>2</v>
      </c>
    </row>
    <row r="21" spans="1:7" ht="12.75">
      <c r="A21" s="11" t="s">
        <v>132</v>
      </c>
      <c r="B21" s="12">
        <v>1508</v>
      </c>
      <c r="C21" s="12">
        <v>624</v>
      </c>
      <c r="D21" s="12">
        <v>455</v>
      </c>
      <c r="E21" s="12">
        <v>56</v>
      </c>
      <c r="F21" s="12">
        <v>231</v>
      </c>
      <c r="G21" s="12">
        <v>142</v>
      </c>
    </row>
    <row r="22" spans="1:7" ht="12.75">
      <c r="A22" s="10" t="s">
        <v>133</v>
      </c>
      <c r="B22" s="10">
        <v>717</v>
      </c>
      <c r="C22" s="10">
        <v>379</v>
      </c>
      <c r="D22" s="10">
        <v>186</v>
      </c>
      <c r="E22" s="10">
        <v>12</v>
      </c>
      <c r="F22" s="10">
        <v>115</v>
      </c>
      <c r="G22" s="10">
        <v>25</v>
      </c>
    </row>
    <row r="23" spans="1:7" ht="12.75">
      <c r="A23" s="11" t="s">
        <v>134</v>
      </c>
      <c r="B23" s="12">
        <v>59</v>
      </c>
      <c r="C23" s="12">
        <v>36</v>
      </c>
      <c r="D23" s="12">
        <v>16</v>
      </c>
      <c r="E23" s="10"/>
      <c r="F23" s="12">
        <v>2</v>
      </c>
      <c r="G23" s="12">
        <v>5</v>
      </c>
    </row>
    <row r="24" ht="12.75">
      <c r="G24" s="1" t="s">
        <v>827</v>
      </c>
    </row>
  </sheetData>
  <sheetProtection password="CA55" sheet="1" objects="1" scenarios="1"/>
  <mergeCells count="6">
    <mergeCell ref="A1:G1"/>
    <mergeCell ref="A2:G2"/>
    <mergeCell ref="A5:A7"/>
    <mergeCell ref="C5:D5"/>
    <mergeCell ref="E5:G5"/>
    <mergeCell ref="E6:G6"/>
  </mergeCells>
  <printOptions horizontalCentered="1"/>
  <pageMargins left="0.75" right="0.75" top="0.5118110236220472" bottom="1" header="0" footer="0"/>
  <pageSetup horizontalDpi="600" verticalDpi="600" orientation="landscape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75"/>
  <sheetViews>
    <sheetView showGridLines="0" workbookViewId="0" topLeftCell="A1">
      <selection activeCell="B32" sqref="B32"/>
    </sheetView>
  </sheetViews>
  <sheetFormatPr defaultColWidth="9.625" defaultRowHeight="12.75"/>
  <cols>
    <col min="1" max="1" width="37.625" style="2" customWidth="1"/>
    <col min="2" max="2" width="5.50390625" style="2" bestFit="1" customWidth="1"/>
    <col min="3" max="3" width="6.625" style="2" bestFit="1" customWidth="1"/>
    <col min="4" max="4" width="6.00390625" style="2" customWidth="1"/>
    <col min="5" max="6" width="4.875" style="2" bestFit="1" customWidth="1"/>
    <col min="7" max="7" width="6.625" style="2" bestFit="1" customWidth="1"/>
    <col min="8" max="8" width="5.75390625" style="2" customWidth="1"/>
    <col min="9" max="10" width="4.875" style="2" bestFit="1" customWidth="1"/>
    <col min="11" max="11" width="5.375" style="2" bestFit="1" customWidth="1"/>
    <col min="12" max="13" width="4.875" style="2" bestFit="1" customWidth="1"/>
    <col min="14" max="14" width="5.375" style="2" bestFit="1" customWidth="1"/>
    <col min="15" max="16" width="4.875" style="2" bestFit="1" customWidth="1"/>
    <col min="17" max="17" width="5.375" style="2" bestFit="1" customWidth="1"/>
    <col min="18" max="19" width="4.875" style="2" bestFit="1" customWidth="1"/>
    <col min="20" max="20" width="5.375" style="2" bestFit="1" customWidth="1"/>
    <col min="21" max="21" width="5.75390625" style="2" customWidth="1"/>
    <col min="22" max="22" width="2.625" style="2" customWidth="1"/>
    <col min="23" max="16384" width="9.625" style="2" customWidth="1"/>
  </cols>
  <sheetData>
    <row r="1" spans="1:21" s="4" customFormat="1" ht="12.75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</row>
    <row r="2" spans="1:21" s="4" customFormat="1" ht="12.75">
      <c r="A2" s="378" t="s">
        <v>157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</row>
    <row r="3" spans="1:21" s="4" customFormat="1" ht="12.75">
      <c r="A3" s="378" t="s">
        <v>158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</row>
    <row r="4" s="4" customFormat="1" ht="9" customHeight="1">
      <c r="A4" s="3"/>
    </row>
    <row r="5" s="4" customFormat="1" ht="12.75">
      <c r="A5" s="3" t="s">
        <v>159</v>
      </c>
    </row>
    <row r="6" spans="1:20" s="4" customFormat="1" ht="12.75">
      <c r="A6" s="382" t="s">
        <v>742</v>
      </c>
      <c r="B6" s="370" t="s">
        <v>163</v>
      </c>
      <c r="C6" s="372"/>
      <c r="D6" s="372"/>
      <c r="E6" s="371"/>
      <c r="F6" s="370" t="s">
        <v>729</v>
      </c>
      <c r="G6" s="372"/>
      <c r="H6" s="372"/>
      <c r="I6" s="370" t="s">
        <v>153</v>
      </c>
      <c r="J6" s="372"/>
      <c r="K6" s="371"/>
      <c r="L6" s="370" t="s">
        <v>730</v>
      </c>
      <c r="M6" s="372"/>
      <c r="N6" s="371"/>
      <c r="O6" s="370" t="s">
        <v>731</v>
      </c>
      <c r="P6" s="372"/>
      <c r="Q6" s="371"/>
      <c r="R6" s="370" t="s">
        <v>732</v>
      </c>
      <c r="S6" s="372"/>
      <c r="T6" s="371"/>
    </row>
    <row r="7" spans="1:20" s="4" customFormat="1" ht="12.75">
      <c r="A7" s="383"/>
      <c r="B7" s="145" t="s">
        <v>115</v>
      </c>
      <c r="C7" s="145" t="s">
        <v>152</v>
      </c>
      <c r="D7" s="145" t="s">
        <v>161</v>
      </c>
      <c r="E7" s="145" t="s">
        <v>162</v>
      </c>
      <c r="F7" s="145" t="s">
        <v>163</v>
      </c>
      <c r="G7" s="145" t="s">
        <v>152</v>
      </c>
      <c r="H7" s="145" t="s">
        <v>162</v>
      </c>
      <c r="I7" s="145" t="s">
        <v>163</v>
      </c>
      <c r="J7" s="145" t="s">
        <v>161</v>
      </c>
      <c r="K7" s="145" t="s">
        <v>162</v>
      </c>
      <c r="L7" s="145" t="s">
        <v>163</v>
      </c>
      <c r="M7" s="145" t="s">
        <v>161</v>
      </c>
      <c r="N7" s="145" t="s">
        <v>162</v>
      </c>
      <c r="O7" s="145" t="s">
        <v>163</v>
      </c>
      <c r="P7" s="145" t="s">
        <v>161</v>
      </c>
      <c r="Q7" s="145" t="s">
        <v>162</v>
      </c>
      <c r="R7" s="145" t="s">
        <v>163</v>
      </c>
      <c r="S7" s="145" t="s">
        <v>161</v>
      </c>
      <c r="T7" s="145" t="s">
        <v>162</v>
      </c>
    </row>
    <row r="8" spans="1:20" s="4" customFormat="1" ht="12.75">
      <c r="A8" s="384"/>
      <c r="B8" s="146" t="s">
        <v>64</v>
      </c>
      <c r="C8" s="147" t="s">
        <v>164</v>
      </c>
      <c r="D8" s="147" t="s">
        <v>165</v>
      </c>
      <c r="E8" s="147" t="s">
        <v>166</v>
      </c>
      <c r="F8" s="148"/>
      <c r="G8" s="147" t="s">
        <v>164</v>
      </c>
      <c r="H8" s="147" t="s">
        <v>166</v>
      </c>
      <c r="I8" s="148"/>
      <c r="J8" s="147" t="s">
        <v>165</v>
      </c>
      <c r="K8" s="147" t="s">
        <v>166</v>
      </c>
      <c r="L8" s="148"/>
      <c r="M8" s="147" t="s">
        <v>165</v>
      </c>
      <c r="N8" s="147" t="s">
        <v>166</v>
      </c>
      <c r="O8" s="148"/>
      <c r="P8" s="147" t="s">
        <v>165</v>
      </c>
      <c r="Q8" s="147" t="s">
        <v>166</v>
      </c>
      <c r="R8" s="148"/>
      <c r="S8" s="147" t="s">
        <v>165</v>
      </c>
      <c r="T8" s="147" t="s">
        <v>166</v>
      </c>
    </row>
    <row r="9" spans="1:20" s="4" customFormat="1" ht="19.5" customHeight="1">
      <c r="A9" s="7" t="s">
        <v>7</v>
      </c>
      <c r="B9" s="8">
        <f aca="true" t="shared" si="0" ref="B9:H9">SUM(B10+B20+B49)</f>
        <v>16901</v>
      </c>
      <c r="C9" s="8">
        <f t="shared" si="0"/>
        <v>6567</v>
      </c>
      <c r="D9" s="8">
        <f t="shared" si="0"/>
        <v>9927</v>
      </c>
      <c r="E9" s="8">
        <f t="shared" si="0"/>
        <v>407</v>
      </c>
      <c r="F9" s="8">
        <f t="shared" si="0"/>
        <v>6774</v>
      </c>
      <c r="G9" s="8">
        <f t="shared" si="0"/>
        <v>6567</v>
      </c>
      <c r="H9" s="8">
        <f t="shared" si="0"/>
        <v>207</v>
      </c>
      <c r="I9" s="8">
        <f aca="true" t="shared" si="1" ref="I9:T9">SUM(I10+I20+H49)</f>
        <v>1643</v>
      </c>
      <c r="J9" s="8">
        <f t="shared" si="1"/>
        <v>4585</v>
      </c>
      <c r="K9" s="8">
        <f t="shared" si="1"/>
        <v>3140</v>
      </c>
      <c r="L9" s="8">
        <f t="shared" si="1"/>
        <v>1268</v>
      </c>
      <c r="M9" s="8">
        <f t="shared" si="1"/>
        <v>3591</v>
      </c>
      <c r="N9" s="8">
        <f t="shared" si="1"/>
        <v>2371</v>
      </c>
      <c r="O9" s="8">
        <f t="shared" si="1"/>
        <v>1089</v>
      </c>
      <c r="P9" s="8">
        <f t="shared" si="1"/>
        <v>1006</v>
      </c>
      <c r="Q9" s="8">
        <f t="shared" si="1"/>
        <v>5</v>
      </c>
      <c r="R9" s="8">
        <f t="shared" si="1"/>
        <v>850</v>
      </c>
      <c r="S9" s="8">
        <f t="shared" si="1"/>
        <v>849</v>
      </c>
      <c r="T9" s="8">
        <f t="shared" si="1"/>
        <v>1</v>
      </c>
    </row>
    <row r="10" spans="1:20" s="4" customFormat="1" ht="19.5" customHeight="1">
      <c r="A10" s="7" t="s">
        <v>9</v>
      </c>
      <c r="B10" s="8">
        <f>SUM(C10:E10)</f>
        <v>38</v>
      </c>
      <c r="C10" s="8">
        <f>SUM(C11+C13+C16)</f>
        <v>33</v>
      </c>
      <c r="D10" s="8">
        <f>SUM(D11+D13+D16)</f>
        <v>5</v>
      </c>
      <c r="E10" s="8"/>
      <c r="F10" s="8">
        <f>SUM(F11+F13+F16)</f>
        <v>33</v>
      </c>
      <c r="G10" s="8">
        <f>SUM(G11+G13+G16)</f>
        <v>33</v>
      </c>
      <c r="H10" s="8"/>
      <c r="I10" s="8">
        <f>SUM(I11+I13+I16)</f>
        <v>5</v>
      </c>
      <c r="J10" s="8">
        <f>SUM(J11+J13+J16)</f>
        <v>5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1" ht="12.75">
      <c r="A11" s="7" t="s">
        <v>10</v>
      </c>
      <c r="B11" s="8">
        <f>SUM(C11:E11)</f>
        <v>5</v>
      </c>
      <c r="C11" s="127">
        <f>SUM(G11)</f>
        <v>5</v>
      </c>
      <c r="D11" s="8">
        <f>SUM(J11+M11+P11+S11)</f>
        <v>0</v>
      </c>
      <c r="E11" s="8"/>
      <c r="F11" s="8">
        <f aca="true" t="shared" si="2" ref="F11:F19">SUM(G11:H11)</f>
        <v>5</v>
      </c>
      <c r="G11" s="211">
        <f>SUM(G12)</f>
        <v>5</v>
      </c>
      <c r="H11" s="211"/>
      <c r="I11" s="315" t="s">
        <v>64</v>
      </c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142"/>
    </row>
    <row r="12" spans="1:21" ht="12.75">
      <c r="A12" s="11" t="s">
        <v>167</v>
      </c>
      <c r="B12" s="12">
        <f>SUM(C12:E12)</f>
        <v>5</v>
      </c>
      <c r="C12" s="15">
        <f aca="true" t="shared" si="3" ref="C12:C48">SUM(G12)</f>
        <v>5</v>
      </c>
      <c r="D12" s="12">
        <f aca="true" t="shared" si="4" ref="D12:D19">SUM(J12+M12+P12+S12)</f>
        <v>0</v>
      </c>
      <c r="E12" s="12"/>
      <c r="F12" s="12">
        <f t="shared" si="2"/>
        <v>5</v>
      </c>
      <c r="G12" s="210">
        <v>5</v>
      </c>
      <c r="H12" s="210"/>
      <c r="I12" s="210" t="s">
        <v>64</v>
      </c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142"/>
    </row>
    <row r="13" spans="1:21" ht="12.75">
      <c r="A13" s="7" t="s">
        <v>12</v>
      </c>
      <c r="B13" s="8">
        <f>SUM(B14:B15)</f>
        <v>13</v>
      </c>
      <c r="C13" s="127">
        <f t="shared" si="3"/>
        <v>8</v>
      </c>
      <c r="D13" s="8">
        <f t="shared" si="4"/>
        <v>5</v>
      </c>
      <c r="E13" s="8"/>
      <c r="F13" s="8">
        <f t="shared" si="2"/>
        <v>8</v>
      </c>
      <c r="G13" s="211">
        <f>SUM(G14:G15)</f>
        <v>8</v>
      </c>
      <c r="H13" s="211"/>
      <c r="I13" s="315">
        <f>SUM(J13:K13)</f>
        <v>5</v>
      </c>
      <c r="J13" s="211">
        <v>5</v>
      </c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142"/>
    </row>
    <row r="14" spans="1:21" ht="12.75">
      <c r="A14" s="11" t="s">
        <v>167</v>
      </c>
      <c r="B14" s="12">
        <f>SUM(C14:E14)</f>
        <v>2</v>
      </c>
      <c r="C14" s="15">
        <f t="shared" si="3"/>
        <v>2</v>
      </c>
      <c r="D14" s="12">
        <f t="shared" si="4"/>
        <v>0</v>
      </c>
      <c r="E14" s="12"/>
      <c r="F14" s="12">
        <f t="shared" si="2"/>
        <v>2</v>
      </c>
      <c r="G14" s="210">
        <v>2</v>
      </c>
      <c r="H14" s="210"/>
      <c r="I14" s="210" t="s">
        <v>64</v>
      </c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142"/>
    </row>
    <row r="15" spans="1:21" ht="12.75">
      <c r="A15" s="11" t="s">
        <v>168</v>
      </c>
      <c r="B15" s="12">
        <f>SUM(C15:E15)</f>
        <v>11</v>
      </c>
      <c r="C15" s="15">
        <f t="shared" si="3"/>
        <v>6</v>
      </c>
      <c r="D15" s="12">
        <f t="shared" si="4"/>
        <v>5</v>
      </c>
      <c r="E15" s="12"/>
      <c r="F15" s="12">
        <f t="shared" si="2"/>
        <v>6</v>
      </c>
      <c r="G15" s="210">
        <v>6</v>
      </c>
      <c r="H15" s="210"/>
      <c r="I15" s="210">
        <f>SUM(J15:K15)</f>
        <v>5</v>
      </c>
      <c r="J15" s="210">
        <v>5</v>
      </c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142"/>
    </row>
    <row r="16" spans="1:21" ht="12.75">
      <c r="A16" s="7" t="s">
        <v>14</v>
      </c>
      <c r="B16" s="8">
        <f>SUM(B17:B19)</f>
        <v>20</v>
      </c>
      <c r="C16" s="127">
        <f t="shared" si="3"/>
        <v>20</v>
      </c>
      <c r="D16" s="8">
        <f t="shared" si="4"/>
        <v>0</v>
      </c>
      <c r="E16" s="8"/>
      <c r="F16" s="8">
        <f t="shared" si="2"/>
        <v>20</v>
      </c>
      <c r="G16" s="211">
        <f>SUM(G17:G19)</f>
        <v>20</v>
      </c>
      <c r="H16" s="211"/>
      <c r="I16" s="315" t="s">
        <v>64</v>
      </c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142"/>
    </row>
    <row r="17" spans="1:21" ht="12.75">
      <c r="A17" s="11" t="s">
        <v>169</v>
      </c>
      <c r="B17" s="12">
        <f aca="true" t="shared" si="5" ref="B17:B22">SUM(C17:E17)</f>
        <v>7</v>
      </c>
      <c r="C17" s="15">
        <f t="shared" si="3"/>
        <v>7</v>
      </c>
      <c r="D17" s="12">
        <f t="shared" si="4"/>
        <v>0</v>
      </c>
      <c r="E17" s="12"/>
      <c r="F17" s="12">
        <f t="shared" si="2"/>
        <v>7</v>
      </c>
      <c r="G17" s="210">
        <v>7</v>
      </c>
      <c r="H17" s="210"/>
      <c r="I17" s="210" t="s">
        <v>64</v>
      </c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142"/>
    </row>
    <row r="18" spans="1:21" ht="12.75">
      <c r="A18" s="11" t="s">
        <v>170</v>
      </c>
      <c r="B18" s="12">
        <f t="shared" si="5"/>
        <v>7</v>
      </c>
      <c r="C18" s="15">
        <f t="shared" si="3"/>
        <v>7</v>
      </c>
      <c r="D18" s="12">
        <f t="shared" si="4"/>
        <v>0</v>
      </c>
      <c r="E18" s="12"/>
      <c r="F18" s="12">
        <f t="shared" si="2"/>
        <v>7</v>
      </c>
      <c r="G18" s="210">
        <v>7</v>
      </c>
      <c r="H18" s="210"/>
      <c r="I18" s="210" t="s">
        <v>64</v>
      </c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142"/>
    </row>
    <row r="19" spans="1:21" ht="12.75">
      <c r="A19" s="11" t="s">
        <v>171</v>
      </c>
      <c r="B19" s="12">
        <f t="shared" si="5"/>
        <v>6</v>
      </c>
      <c r="C19" s="15">
        <f t="shared" si="3"/>
        <v>6</v>
      </c>
      <c r="D19" s="12">
        <f t="shared" si="4"/>
        <v>0</v>
      </c>
      <c r="E19" s="12"/>
      <c r="F19" s="12">
        <f t="shared" si="2"/>
        <v>6</v>
      </c>
      <c r="G19" s="210">
        <v>6</v>
      </c>
      <c r="H19" s="210"/>
      <c r="I19" s="210" t="s">
        <v>64</v>
      </c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142"/>
    </row>
    <row r="20" spans="1:21" s="4" customFormat="1" ht="19.5" customHeight="1">
      <c r="A20" s="7" t="s">
        <v>18</v>
      </c>
      <c r="B20" s="8">
        <f t="shared" si="5"/>
        <v>6330</v>
      </c>
      <c r="C20" s="8">
        <f aca="true" t="shared" si="6" ref="C20:T20">SUM(C21+C22+C23+C30+C35+C36+C40+C41+C44+C45+C46+C47+C48)</f>
        <v>1670</v>
      </c>
      <c r="D20" s="8">
        <f t="shared" si="6"/>
        <v>4501</v>
      </c>
      <c r="E20" s="8">
        <f t="shared" si="6"/>
        <v>159</v>
      </c>
      <c r="F20" s="8">
        <f t="shared" si="6"/>
        <v>1733</v>
      </c>
      <c r="G20" s="211">
        <f t="shared" si="6"/>
        <v>1670</v>
      </c>
      <c r="H20" s="211">
        <f t="shared" si="6"/>
        <v>63</v>
      </c>
      <c r="I20" s="211">
        <f t="shared" si="6"/>
        <v>1494</v>
      </c>
      <c r="J20" s="211">
        <f t="shared" si="6"/>
        <v>1454</v>
      </c>
      <c r="K20" s="211">
        <f t="shared" si="6"/>
        <v>40</v>
      </c>
      <c r="L20" s="211">
        <f t="shared" si="6"/>
        <v>1242</v>
      </c>
      <c r="M20" s="211">
        <f t="shared" si="6"/>
        <v>1192</v>
      </c>
      <c r="N20" s="211">
        <f t="shared" si="6"/>
        <v>50</v>
      </c>
      <c r="O20" s="211">
        <f t="shared" si="6"/>
        <v>1011</v>
      </c>
      <c r="P20" s="211">
        <f t="shared" si="6"/>
        <v>1006</v>
      </c>
      <c r="Q20" s="211">
        <f t="shared" si="6"/>
        <v>5</v>
      </c>
      <c r="R20" s="211">
        <f t="shared" si="6"/>
        <v>850</v>
      </c>
      <c r="S20" s="211">
        <f t="shared" si="6"/>
        <v>849</v>
      </c>
      <c r="T20" s="211">
        <f t="shared" si="6"/>
        <v>1</v>
      </c>
      <c r="U20" s="212"/>
    </row>
    <row r="21" spans="1:21" ht="12.75">
      <c r="A21" s="11" t="s">
        <v>172</v>
      </c>
      <c r="B21" s="12">
        <f t="shared" si="5"/>
        <v>73</v>
      </c>
      <c r="C21" s="15">
        <f t="shared" si="3"/>
        <v>26</v>
      </c>
      <c r="D21" s="12">
        <f>SUM(J21+M21+P21+S21)</f>
        <v>47</v>
      </c>
      <c r="E21" s="12">
        <f aca="true" t="shared" si="7" ref="E21:E48">SUM(H21+K21+N21+Q21+T21)</f>
        <v>0</v>
      </c>
      <c r="F21" s="15">
        <f aca="true" t="shared" si="8" ref="F21:F48">SUM(G21:H21)</f>
        <v>26</v>
      </c>
      <c r="G21" s="144">
        <v>26</v>
      </c>
      <c r="H21" s="210"/>
      <c r="I21" s="144">
        <f>SUM(J21:K21)</f>
        <v>19</v>
      </c>
      <c r="J21" s="210">
        <v>19</v>
      </c>
      <c r="K21" s="210"/>
      <c r="L21" s="144">
        <f>SUM(M21:N21)</f>
        <v>10</v>
      </c>
      <c r="M21" s="210">
        <v>10</v>
      </c>
      <c r="N21" s="210"/>
      <c r="O21" s="144">
        <f>SUM(P21:Q21)</f>
        <v>10</v>
      </c>
      <c r="P21" s="210">
        <v>10</v>
      </c>
      <c r="Q21" s="210"/>
      <c r="R21" s="144">
        <f>SUM(S21:T21)</f>
        <v>8</v>
      </c>
      <c r="S21" s="210">
        <v>8</v>
      </c>
      <c r="T21" s="210"/>
      <c r="U21" s="142"/>
    </row>
    <row r="22" spans="1:21" ht="12.75">
      <c r="A22" s="11" t="s">
        <v>173</v>
      </c>
      <c r="B22" s="12">
        <f t="shared" si="5"/>
        <v>81</v>
      </c>
      <c r="C22" s="15">
        <f t="shared" si="3"/>
        <v>33</v>
      </c>
      <c r="D22" s="12">
        <f aca="true" t="shared" si="9" ref="D22:D48">SUM(J22+M22+P22+S22)</f>
        <v>47</v>
      </c>
      <c r="E22" s="12">
        <f t="shared" si="7"/>
        <v>1</v>
      </c>
      <c r="F22" s="15">
        <f t="shared" si="8"/>
        <v>34</v>
      </c>
      <c r="G22" s="210">
        <v>33</v>
      </c>
      <c r="H22" s="210">
        <v>1</v>
      </c>
      <c r="I22" s="144">
        <f aca="true" t="shared" si="10" ref="I22:I48">SUM(J22:K22)</f>
        <v>18</v>
      </c>
      <c r="J22" s="210">
        <v>18</v>
      </c>
      <c r="K22" s="210"/>
      <c r="L22" s="144">
        <f aca="true" t="shared" si="11" ref="L22:L48">SUM(M22:N22)</f>
        <v>14</v>
      </c>
      <c r="M22" s="210">
        <v>14</v>
      </c>
      <c r="N22" s="210"/>
      <c r="O22" s="144">
        <f aca="true" t="shared" si="12" ref="O22:O48">SUM(P22:Q22)</f>
        <v>15</v>
      </c>
      <c r="P22" s="210">
        <v>15</v>
      </c>
      <c r="Q22" s="210"/>
      <c r="R22" s="144"/>
      <c r="S22" s="210"/>
      <c r="T22" s="210"/>
      <c r="U22" s="142"/>
    </row>
    <row r="23" spans="1:21" ht="12.75">
      <c r="A23" s="11" t="s">
        <v>174</v>
      </c>
      <c r="B23" s="12">
        <f>SUM(B24:B29)</f>
        <v>378</v>
      </c>
      <c r="C23" s="15">
        <f t="shared" si="3"/>
        <v>148</v>
      </c>
      <c r="D23" s="12">
        <f t="shared" si="9"/>
        <v>178</v>
      </c>
      <c r="E23" s="12">
        <f t="shared" si="7"/>
        <v>52</v>
      </c>
      <c r="F23" s="15">
        <f t="shared" si="8"/>
        <v>188</v>
      </c>
      <c r="G23" s="143">
        <f>SUM(G24:G29)</f>
        <v>148</v>
      </c>
      <c r="H23" s="143">
        <f>SUM(H24:H29)</f>
        <v>40</v>
      </c>
      <c r="I23" s="144">
        <f t="shared" si="10"/>
        <v>147</v>
      </c>
      <c r="J23" s="143">
        <f>SUM(J24:J29)</f>
        <v>146</v>
      </c>
      <c r="K23" s="143">
        <f>SUM(K24:K29)</f>
        <v>1</v>
      </c>
      <c r="L23" s="144">
        <f t="shared" si="11"/>
        <v>13</v>
      </c>
      <c r="M23" s="143">
        <f>SUM(M24:M29)</f>
        <v>5</v>
      </c>
      <c r="N23" s="143">
        <f>SUM(N24:N29)</f>
        <v>8</v>
      </c>
      <c r="O23" s="144">
        <f t="shared" si="12"/>
        <v>11</v>
      </c>
      <c r="P23" s="143">
        <f>SUM(P24:P29)</f>
        <v>9</v>
      </c>
      <c r="Q23" s="143">
        <f>SUM(Q24:Q29)</f>
        <v>2</v>
      </c>
      <c r="R23" s="144">
        <f>SUM(S23:T23)</f>
        <v>19</v>
      </c>
      <c r="S23" s="143">
        <f>SUM(S24:S29)</f>
        <v>18</v>
      </c>
      <c r="T23" s="143">
        <f>SUM(T24:T29)</f>
        <v>1</v>
      </c>
      <c r="U23" s="142"/>
    </row>
    <row r="24" spans="1:21" ht="12.75">
      <c r="A24" s="11" t="s">
        <v>175</v>
      </c>
      <c r="B24" s="12">
        <f>SUM(C24:E24)</f>
        <v>188</v>
      </c>
      <c r="C24" s="15">
        <f t="shared" si="3"/>
        <v>148</v>
      </c>
      <c r="D24" s="12">
        <f t="shared" si="9"/>
        <v>0</v>
      </c>
      <c r="E24" s="12">
        <f t="shared" si="7"/>
        <v>40</v>
      </c>
      <c r="F24" s="15">
        <f t="shared" si="8"/>
        <v>188</v>
      </c>
      <c r="G24" s="210">
        <v>148</v>
      </c>
      <c r="H24" s="210">
        <v>40</v>
      </c>
      <c r="I24" s="144" t="s">
        <v>64</v>
      </c>
      <c r="J24" s="210"/>
      <c r="K24" s="210"/>
      <c r="L24" s="144" t="s">
        <v>64</v>
      </c>
      <c r="M24" s="210"/>
      <c r="N24" s="210"/>
      <c r="O24" s="144" t="s">
        <v>64</v>
      </c>
      <c r="P24" s="210"/>
      <c r="Q24" s="210"/>
      <c r="R24" s="144"/>
      <c r="S24" s="210"/>
      <c r="T24" s="210"/>
      <c r="U24" s="142"/>
    </row>
    <row r="25" spans="1:21" ht="12.75">
      <c r="A25" s="11" t="s">
        <v>176</v>
      </c>
      <c r="B25" s="12">
        <f>SUM(C25:D25)</f>
        <v>10</v>
      </c>
      <c r="C25" s="15">
        <f t="shared" si="3"/>
        <v>0</v>
      </c>
      <c r="D25" s="12">
        <f t="shared" si="9"/>
        <v>10</v>
      </c>
      <c r="E25" s="12">
        <f t="shared" si="7"/>
        <v>0</v>
      </c>
      <c r="F25" s="15" t="s">
        <v>64</v>
      </c>
      <c r="G25" s="210"/>
      <c r="H25" s="210"/>
      <c r="I25" s="144">
        <f t="shared" si="10"/>
        <v>10</v>
      </c>
      <c r="J25" s="210">
        <v>10</v>
      </c>
      <c r="K25" s="210"/>
      <c r="L25" s="144" t="s">
        <v>64</v>
      </c>
      <c r="M25" s="210"/>
      <c r="N25" s="210"/>
      <c r="O25" s="144" t="s">
        <v>64</v>
      </c>
      <c r="P25" s="210"/>
      <c r="Q25" s="210"/>
      <c r="R25" s="144"/>
      <c r="S25" s="210"/>
      <c r="T25" s="210"/>
      <c r="U25" s="142"/>
    </row>
    <row r="26" spans="1:21" ht="12.75">
      <c r="A26" s="11" t="s">
        <v>177</v>
      </c>
      <c r="B26" s="12">
        <f>SUM(C26:D26)</f>
        <v>39</v>
      </c>
      <c r="C26" s="15">
        <f t="shared" si="3"/>
        <v>0</v>
      </c>
      <c r="D26" s="12">
        <f t="shared" si="9"/>
        <v>39</v>
      </c>
      <c r="E26" s="12">
        <f t="shared" si="7"/>
        <v>0</v>
      </c>
      <c r="F26" s="15" t="s">
        <v>64</v>
      </c>
      <c r="G26" s="210"/>
      <c r="H26" s="210"/>
      <c r="I26" s="144">
        <f t="shared" si="10"/>
        <v>39</v>
      </c>
      <c r="J26" s="210">
        <v>39</v>
      </c>
      <c r="K26" s="210"/>
      <c r="L26" s="144" t="s">
        <v>64</v>
      </c>
      <c r="M26" s="210"/>
      <c r="N26" s="210"/>
      <c r="O26" s="144" t="s">
        <v>64</v>
      </c>
      <c r="P26" s="210"/>
      <c r="Q26" s="210"/>
      <c r="R26" s="144"/>
      <c r="S26" s="210"/>
      <c r="T26" s="210"/>
      <c r="U26" s="142"/>
    </row>
    <row r="27" spans="1:21" ht="12.75">
      <c r="A27" s="11" t="s">
        <v>178</v>
      </c>
      <c r="B27" s="12">
        <f>SUM(C27:E27)</f>
        <v>51</v>
      </c>
      <c r="C27" s="15">
        <f t="shared" si="3"/>
        <v>0</v>
      </c>
      <c r="D27" s="12">
        <f t="shared" si="9"/>
        <v>39</v>
      </c>
      <c r="E27" s="12">
        <f t="shared" si="7"/>
        <v>12</v>
      </c>
      <c r="F27" s="15" t="s">
        <v>64</v>
      </c>
      <c r="G27" s="210"/>
      <c r="H27" s="210"/>
      <c r="I27" s="144">
        <f t="shared" si="10"/>
        <v>8</v>
      </c>
      <c r="J27" s="210">
        <v>7</v>
      </c>
      <c r="K27" s="210">
        <v>1</v>
      </c>
      <c r="L27" s="144">
        <f t="shared" si="11"/>
        <v>13</v>
      </c>
      <c r="M27" s="210">
        <v>5</v>
      </c>
      <c r="N27" s="210">
        <v>8</v>
      </c>
      <c r="O27" s="144">
        <f t="shared" si="12"/>
        <v>11</v>
      </c>
      <c r="P27" s="210">
        <v>9</v>
      </c>
      <c r="Q27" s="210">
        <v>2</v>
      </c>
      <c r="R27" s="144">
        <f>SUM(S27:T27)</f>
        <v>19</v>
      </c>
      <c r="S27" s="210">
        <v>18</v>
      </c>
      <c r="T27" s="210">
        <v>1</v>
      </c>
      <c r="U27" s="142"/>
    </row>
    <row r="28" spans="1:21" ht="12.75">
      <c r="A28" s="11" t="s">
        <v>179</v>
      </c>
      <c r="B28" s="12">
        <f aca="true" t="shared" si="13" ref="B28:B34">SUM(C28:D28)</f>
        <v>77</v>
      </c>
      <c r="C28" s="15">
        <f t="shared" si="3"/>
        <v>0</v>
      </c>
      <c r="D28" s="12">
        <f t="shared" si="9"/>
        <v>77</v>
      </c>
      <c r="E28" s="12">
        <f t="shared" si="7"/>
        <v>0</v>
      </c>
      <c r="F28" s="15" t="s">
        <v>64</v>
      </c>
      <c r="G28" s="210"/>
      <c r="H28" s="210"/>
      <c r="I28" s="144">
        <f t="shared" si="10"/>
        <v>77</v>
      </c>
      <c r="J28" s="210">
        <v>77</v>
      </c>
      <c r="K28" s="210"/>
      <c r="L28" s="144" t="s">
        <v>64</v>
      </c>
      <c r="M28" s="210"/>
      <c r="N28" s="210"/>
      <c r="O28" s="144" t="s">
        <v>64</v>
      </c>
      <c r="P28" s="210"/>
      <c r="Q28" s="210"/>
      <c r="R28" s="144"/>
      <c r="S28" s="210"/>
      <c r="T28" s="210"/>
      <c r="U28" s="142"/>
    </row>
    <row r="29" spans="1:21" ht="12.75">
      <c r="A29" s="11" t="s">
        <v>180</v>
      </c>
      <c r="B29" s="12">
        <f t="shared" si="13"/>
        <v>13</v>
      </c>
      <c r="C29" s="15">
        <f t="shared" si="3"/>
        <v>0</v>
      </c>
      <c r="D29" s="12">
        <f t="shared" si="9"/>
        <v>13</v>
      </c>
      <c r="E29" s="12">
        <f t="shared" si="7"/>
        <v>0</v>
      </c>
      <c r="F29" s="15" t="s">
        <v>64</v>
      </c>
      <c r="G29" s="210"/>
      <c r="H29" s="210"/>
      <c r="I29" s="144">
        <f t="shared" si="10"/>
        <v>13</v>
      </c>
      <c r="J29" s="210">
        <v>13</v>
      </c>
      <c r="K29" s="210"/>
      <c r="L29" s="144" t="s">
        <v>64</v>
      </c>
      <c r="M29" s="210"/>
      <c r="N29" s="210"/>
      <c r="O29" s="144" t="s">
        <v>64</v>
      </c>
      <c r="P29" s="210"/>
      <c r="Q29" s="210"/>
      <c r="R29" s="144"/>
      <c r="S29" s="210"/>
      <c r="T29" s="210"/>
      <c r="U29" s="142"/>
    </row>
    <row r="30" spans="1:21" ht="12.75">
      <c r="A30" s="11" t="s">
        <v>181</v>
      </c>
      <c r="B30" s="12">
        <f t="shared" si="13"/>
        <v>2383</v>
      </c>
      <c r="C30" s="15">
        <f t="shared" si="3"/>
        <v>525</v>
      </c>
      <c r="D30" s="12">
        <f t="shared" si="9"/>
        <v>1858</v>
      </c>
      <c r="E30" s="12">
        <f t="shared" si="7"/>
        <v>0</v>
      </c>
      <c r="F30" s="15">
        <f t="shared" si="8"/>
        <v>525</v>
      </c>
      <c r="G30" s="144">
        <f>SUM(G31:G34)</f>
        <v>525</v>
      </c>
      <c r="H30" s="144">
        <f>SUM(H31:H34)</f>
        <v>0</v>
      </c>
      <c r="I30" s="144">
        <f t="shared" si="10"/>
        <v>521</v>
      </c>
      <c r="J30" s="144">
        <f>SUM(J31:J34)</f>
        <v>521</v>
      </c>
      <c r="K30" s="144">
        <f>SUM(K31:K34)</f>
        <v>0</v>
      </c>
      <c r="L30" s="144">
        <f t="shared" si="11"/>
        <v>499</v>
      </c>
      <c r="M30" s="144">
        <f>SUM(M31:M34)</f>
        <v>499</v>
      </c>
      <c r="N30" s="144">
        <f>SUM(N31:N34)</f>
        <v>0</v>
      </c>
      <c r="O30" s="144">
        <f t="shared" si="12"/>
        <v>494</v>
      </c>
      <c r="P30" s="144">
        <f>SUM(P31:P34)</f>
        <v>494</v>
      </c>
      <c r="Q30" s="144" t="s">
        <v>64</v>
      </c>
      <c r="R30" s="144">
        <f>SUM(S30:T30)</f>
        <v>344</v>
      </c>
      <c r="S30" s="144">
        <f>SUM(S31:S34)</f>
        <v>344</v>
      </c>
      <c r="T30" s="144"/>
      <c r="U30" s="142"/>
    </row>
    <row r="31" spans="1:21" ht="12.75">
      <c r="A31" s="11" t="s">
        <v>175</v>
      </c>
      <c r="B31" s="12">
        <f t="shared" si="13"/>
        <v>525</v>
      </c>
      <c r="C31" s="15">
        <f t="shared" si="3"/>
        <v>525</v>
      </c>
      <c r="D31" s="12">
        <f t="shared" si="9"/>
        <v>0</v>
      </c>
      <c r="E31" s="12">
        <f t="shared" si="7"/>
        <v>0</v>
      </c>
      <c r="F31" s="15">
        <f t="shared" si="8"/>
        <v>525</v>
      </c>
      <c r="G31" s="210">
        <v>525</v>
      </c>
      <c r="H31" s="210"/>
      <c r="I31" s="144" t="s">
        <v>64</v>
      </c>
      <c r="J31" s="210"/>
      <c r="K31" s="210"/>
      <c r="L31" s="144" t="s">
        <v>64</v>
      </c>
      <c r="M31" s="210"/>
      <c r="N31" s="210"/>
      <c r="O31" s="144" t="s">
        <v>64</v>
      </c>
      <c r="P31" s="210"/>
      <c r="Q31" s="210"/>
      <c r="R31" s="144"/>
      <c r="S31" s="210"/>
      <c r="T31" s="210"/>
      <c r="U31" s="142"/>
    </row>
    <row r="32" spans="1:21" ht="12.75">
      <c r="A32" s="11" t="s">
        <v>182</v>
      </c>
      <c r="B32" s="12">
        <f t="shared" si="13"/>
        <v>344</v>
      </c>
      <c r="C32" s="15">
        <f t="shared" si="3"/>
        <v>0</v>
      </c>
      <c r="D32" s="12">
        <f t="shared" si="9"/>
        <v>344</v>
      </c>
      <c r="E32" s="12">
        <f t="shared" si="7"/>
        <v>0</v>
      </c>
      <c r="F32" s="15" t="s">
        <v>64</v>
      </c>
      <c r="G32" s="210"/>
      <c r="H32" s="210"/>
      <c r="I32" s="144" t="s">
        <v>64</v>
      </c>
      <c r="J32" s="210"/>
      <c r="K32" s="210"/>
      <c r="L32" s="144" t="s">
        <v>64</v>
      </c>
      <c r="M32" s="210"/>
      <c r="N32" s="210"/>
      <c r="O32" s="144" t="s">
        <v>64</v>
      </c>
      <c r="P32" s="210"/>
      <c r="Q32" s="210"/>
      <c r="R32" s="144">
        <f>SUM(S32:T32)</f>
        <v>344</v>
      </c>
      <c r="S32" s="210">
        <v>344</v>
      </c>
      <c r="T32" s="210"/>
      <c r="U32" s="142"/>
    </row>
    <row r="33" spans="1:21" ht="12.75">
      <c r="A33" s="11" t="s">
        <v>183</v>
      </c>
      <c r="B33" s="12">
        <f t="shared" si="13"/>
        <v>268</v>
      </c>
      <c r="C33" s="15">
        <f t="shared" si="3"/>
        <v>0</v>
      </c>
      <c r="D33" s="12">
        <f t="shared" si="9"/>
        <v>268</v>
      </c>
      <c r="E33" s="12">
        <f t="shared" si="7"/>
        <v>0</v>
      </c>
      <c r="F33" s="15" t="s">
        <v>64</v>
      </c>
      <c r="G33" s="210"/>
      <c r="H33" s="210"/>
      <c r="I33" s="144">
        <f t="shared" si="10"/>
        <v>81</v>
      </c>
      <c r="J33" s="210">
        <v>81</v>
      </c>
      <c r="K33" s="210"/>
      <c r="L33" s="144">
        <f t="shared" si="11"/>
        <v>91</v>
      </c>
      <c r="M33" s="210">
        <v>91</v>
      </c>
      <c r="N33" s="210"/>
      <c r="O33" s="144">
        <f t="shared" si="12"/>
        <v>96</v>
      </c>
      <c r="P33" s="210">
        <v>96</v>
      </c>
      <c r="Q33" s="210"/>
      <c r="R33" s="144"/>
      <c r="S33" s="210"/>
      <c r="T33" s="210"/>
      <c r="U33" s="142"/>
    </row>
    <row r="34" spans="1:21" ht="12.75">
      <c r="A34" s="11" t="s">
        <v>184</v>
      </c>
      <c r="B34" s="12">
        <f t="shared" si="13"/>
        <v>1246</v>
      </c>
      <c r="C34" s="15">
        <f t="shared" si="3"/>
        <v>0</v>
      </c>
      <c r="D34" s="12">
        <f t="shared" si="9"/>
        <v>1246</v>
      </c>
      <c r="E34" s="12">
        <f t="shared" si="7"/>
        <v>0</v>
      </c>
      <c r="F34" s="15" t="s">
        <v>64</v>
      </c>
      <c r="G34" s="210"/>
      <c r="H34" s="210"/>
      <c r="I34" s="144">
        <f t="shared" si="10"/>
        <v>440</v>
      </c>
      <c r="J34" s="210">
        <v>440</v>
      </c>
      <c r="K34" s="210"/>
      <c r="L34" s="144">
        <f t="shared" si="11"/>
        <v>408</v>
      </c>
      <c r="M34" s="210">
        <v>408</v>
      </c>
      <c r="N34" s="210"/>
      <c r="O34" s="144">
        <f t="shared" si="12"/>
        <v>398</v>
      </c>
      <c r="P34" s="210">
        <v>398</v>
      </c>
      <c r="Q34" s="210"/>
      <c r="R34" s="144"/>
      <c r="S34" s="210"/>
      <c r="T34" s="210"/>
      <c r="U34" s="142"/>
    </row>
    <row r="35" spans="1:21" ht="12.75">
      <c r="A35" s="11" t="s">
        <v>185</v>
      </c>
      <c r="B35" s="12">
        <f>SUM(C35:E35)</f>
        <v>950</v>
      </c>
      <c r="C35" s="15">
        <f t="shared" si="3"/>
        <v>262</v>
      </c>
      <c r="D35" s="12">
        <f t="shared" si="9"/>
        <v>688</v>
      </c>
      <c r="E35" s="12">
        <f t="shared" si="7"/>
        <v>0</v>
      </c>
      <c r="F35" s="15">
        <f t="shared" si="8"/>
        <v>262</v>
      </c>
      <c r="G35" s="144">
        <v>262</v>
      </c>
      <c r="H35" s="210"/>
      <c r="I35" s="144">
        <f t="shared" si="10"/>
        <v>205</v>
      </c>
      <c r="J35" s="210">
        <v>205</v>
      </c>
      <c r="K35" s="210"/>
      <c r="L35" s="144">
        <f t="shared" si="11"/>
        <v>181</v>
      </c>
      <c r="M35" s="210">
        <v>181</v>
      </c>
      <c r="N35" s="210"/>
      <c r="O35" s="144">
        <f t="shared" si="12"/>
        <v>113</v>
      </c>
      <c r="P35" s="210">
        <v>113</v>
      </c>
      <c r="Q35" s="210"/>
      <c r="R35" s="144">
        <f>SUM(S35:T35)</f>
        <v>189</v>
      </c>
      <c r="S35" s="210">
        <v>189</v>
      </c>
      <c r="T35" s="210"/>
      <c r="U35" s="142"/>
    </row>
    <row r="36" spans="1:21" ht="12.75">
      <c r="A36" s="11" t="s">
        <v>186</v>
      </c>
      <c r="B36" s="12">
        <f>SUM(B37:B39)</f>
        <v>440</v>
      </c>
      <c r="C36" s="15">
        <f t="shared" si="3"/>
        <v>148</v>
      </c>
      <c r="D36" s="12">
        <f t="shared" si="9"/>
        <v>275</v>
      </c>
      <c r="E36" s="12">
        <f t="shared" si="7"/>
        <v>17</v>
      </c>
      <c r="F36" s="15">
        <f t="shared" si="8"/>
        <v>154</v>
      </c>
      <c r="G36" s="143">
        <f>SUM(G37:G39)</f>
        <v>148</v>
      </c>
      <c r="H36" s="143">
        <f>SUM(H37:H39)</f>
        <v>6</v>
      </c>
      <c r="I36" s="144">
        <f t="shared" si="10"/>
        <v>157</v>
      </c>
      <c r="J36" s="143">
        <f>SUM(J37:J39)</f>
        <v>148</v>
      </c>
      <c r="K36" s="143">
        <f>SUM(K37:K39)</f>
        <v>9</v>
      </c>
      <c r="L36" s="144">
        <f t="shared" si="11"/>
        <v>123</v>
      </c>
      <c r="M36" s="143">
        <f>SUM(M37:M39)</f>
        <v>121</v>
      </c>
      <c r="N36" s="143">
        <f>SUM(N37:N39)</f>
        <v>2</v>
      </c>
      <c r="O36" s="144">
        <f t="shared" si="12"/>
        <v>6</v>
      </c>
      <c r="P36" s="143">
        <f>SUM(P37:P39)</f>
        <v>6</v>
      </c>
      <c r="Q36" s="143" t="s">
        <v>64</v>
      </c>
      <c r="R36" s="144"/>
      <c r="S36" s="143"/>
      <c r="T36" s="143"/>
      <c r="U36" s="142"/>
    </row>
    <row r="37" spans="1:21" ht="12.75">
      <c r="A37" s="11" t="s">
        <v>175</v>
      </c>
      <c r="B37" s="12">
        <f>SUM(C37:E37)</f>
        <v>154</v>
      </c>
      <c r="C37" s="15">
        <f t="shared" si="3"/>
        <v>148</v>
      </c>
      <c r="D37" s="12">
        <f t="shared" si="9"/>
        <v>0</v>
      </c>
      <c r="E37" s="12">
        <f t="shared" si="7"/>
        <v>6</v>
      </c>
      <c r="F37" s="15">
        <f t="shared" si="8"/>
        <v>154</v>
      </c>
      <c r="G37" s="144">
        <v>148</v>
      </c>
      <c r="H37" s="210">
        <v>6</v>
      </c>
      <c r="I37" s="144" t="s">
        <v>64</v>
      </c>
      <c r="J37" s="210"/>
      <c r="K37" s="210"/>
      <c r="L37" s="144" t="s">
        <v>64</v>
      </c>
      <c r="M37" s="210"/>
      <c r="N37" s="210"/>
      <c r="O37" s="144" t="s">
        <v>64</v>
      </c>
      <c r="P37" s="210"/>
      <c r="Q37" s="210"/>
      <c r="R37" s="144"/>
      <c r="S37" s="210"/>
      <c r="T37" s="210"/>
      <c r="U37" s="142"/>
    </row>
    <row r="38" spans="1:21" ht="12.75">
      <c r="A38" s="11" t="s">
        <v>187</v>
      </c>
      <c r="B38" s="12">
        <f>SUM(C38:E38)</f>
        <v>61</v>
      </c>
      <c r="C38" s="15">
        <f t="shared" si="3"/>
        <v>0</v>
      </c>
      <c r="D38" s="12">
        <f t="shared" si="9"/>
        <v>58</v>
      </c>
      <c r="E38" s="12">
        <f t="shared" si="7"/>
        <v>3</v>
      </c>
      <c r="F38" s="15" t="s">
        <v>64</v>
      </c>
      <c r="G38" s="144"/>
      <c r="H38" s="210"/>
      <c r="I38" s="144">
        <f t="shared" si="10"/>
        <v>29</v>
      </c>
      <c r="J38" s="210">
        <v>26</v>
      </c>
      <c r="K38" s="210">
        <v>3</v>
      </c>
      <c r="L38" s="144">
        <f t="shared" si="11"/>
        <v>26</v>
      </c>
      <c r="M38" s="210">
        <v>26</v>
      </c>
      <c r="N38" s="210"/>
      <c r="O38" s="144">
        <f t="shared" si="12"/>
        <v>6</v>
      </c>
      <c r="P38" s="210">
        <v>6</v>
      </c>
      <c r="Q38" s="210"/>
      <c r="R38" s="144"/>
      <c r="S38" s="210"/>
      <c r="T38" s="210"/>
      <c r="U38" s="142"/>
    </row>
    <row r="39" spans="1:21" ht="12.75">
      <c r="A39" s="11" t="s">
        <v>188</v>
      </c>
      <c r="B39" s="12">
        <f>SUM(C39:E39)</f>
        <v>225</v>
      </c>
      <c r="C39" s="15">
        <f t="shared" si="3"/>
        <v>0</v>
      </c>
      <c r="D39" s="12">
        <f t="shared" si="9"/>
        <v>217</v>
      </c>
      <c r="E39" s="12">
        <f t="shared" si="7"/>
        <v>8</v>
      </c>
      <c r="F39" s="15" t="s">
        <v>64</v>
      </c>
      <c r="G39" s="144"/>
      <c r="H39" s="210"/>
      <c r="I39" s="144">
        <f t="shared" si="10"/>
        <v>128</v>
      </c>
      <c r="J39" s="210">
        <v>122</v>
      </c>
      <c r="K39" s="210">
        <v>6</v>
      </c>
      <c r="L39" s="144">
        <f t="shared" si="11"/>
        <v>97</v>
      </c>
      <c r="M39" s="210">
        <v>95</v>
      </c>
      <c r="N39" s="210">
        <v>2</v>
      </c>
      <c r="O39" s="144" t="s">
        <v>64</v>
      </c>
      <c r="P39" s="210"/>
      <c r="Q39" s="210"/>
      <c r="R39" s="144"/>
      <c r="S39" s="210"/>
      <c r="T39" s="210"/>
      <c r="U39" s="142"/>
    </row>
    <row r="40" spans="1:21" ht="12.75">
      <c r="A40" s="11" t="s">
        <v>135</v>
      </c>
      <c r="B40" s="12">
        <f>SUM(C40:E40)</f>
        <v>164</v>
      </c>
      <c r="C40" s="15">
        <f t="shared" si="3"/>
        <v>55</v>
      </c>
      <c r="D40" s="12">
        <f t="shared" si="9"/>
        <v>109</v>
      </c>
      <c r="E40" s="12">
        <f t="shared" si="7"/>
        <v>0</v>
      </c>
      <c r="F40" s="15">
        <f t="shared" si="8"/>
        <v>55</v>
      </c>
      <c r="G40" s="210">
        <v>55</v>
      </c>
      <c r="H40" s="210"/>
      <c r="I40" s="144">
        <f t="shared" si="10"/>
        <v>39</v>
      </c>
      <c r="J40" s="210">
        <v>39</v>
      </c>
      <c r="K40" s="210"/>
      <c r="L40" s="144">
        <f t="shared" si="11"/>
        <v>31</v>
      </c>
      <c r="M40" s="210">
        <v>31</v>
      </c>
      <c r="N40" s="210"/>
      <c r="O40" s="144">
        <f t="shared" si="12"/>
        <v>39</v>
      </c>
      <c r="P40" s="210">
        <v>39</v>
      </c>
      <c r="Q40" s="210"/>
      <c r="R40" s="144"/>
      <c r="S40" s="210"/>
      <c r="T40" s="210"/>
      <c r="U40" s="142"/>
    </row>
    <row r="41" spans="1:21" ht="12.75">
      <c r="A41" s="11" t="s">
        <v>189</v>
      </c>
      <c r="B41" s="12">
        <f>SUM(B42:B43)</f>
        <v>65</v>
      </c>
      <c r="C41" s="15">
        <f t="shared" si="3"/>
        <v>32</v>
      </c>
      <c r="D41" s="12">
        <f t="shared" si="9"/>
        <v>30</v>
      </c>
      <c r="E41" s="12">
        <f t="shared" si="7"/>
        <v>3</v>
      </c>
      <c r="F41" s="15">
        <f t="shared" si="8"/>
        <v>32</v>
      </c>
      <c r="G41" s="144">
        <f>SUM(G42:G43)</f>
        <v>32</v>
      </c>
      <c r="H41" s="144">
        <f>SUM(H42:H43)</f>
        <v>0</v>
      </c>
      <c r="I41" s="144">
        <f t="shared" si="10"/>
        <v>19</v>
      </c>
      <c r="J41" s="144">
        <f>SUM(J42:J43)</f>
        <v>19</v>
      </c>
      <c r="K41" s="144">
        <f>SUM(K42:K43)</f>
        <v>0</v>
      </c>
      <c r="L41" s="144">
        <f t="shared" si="11"/>
        <v>10</v>
      </c>
      <c r="M41" s="144">
        <f>SUM(M42:M43)</f>
        <v>7</v>
      </c>
      <c r="N41" s="144">
        <f>SUM(N42:N43)</f>
        <v>3</v>
      </c>
      <c r="O41" s="144">
        <f t="shared" si="12"/>
        <v>4</v>
      </c>
      <c r="P41" s="144">
        <f>SUM(P42:P43)</f>
        <v>4</v>
      </c>
      <c r="Q41" s="144" t="s">
        <v>64</v>
      </c>
      <c r="R41" s="144"/>
      <c r="S41" s="144"/>
      <c r="T41" s="144"/>
      <c r="U41" s="142"/>
    </row>
    <row r="42" spans="1:21" ht="12.75">
      <c r="A42" s="11" t="s">
        <v>175</v>
      </c>
      <c r="B42" s="12">
        <f aca="true" t="shared" si="14" ref="B42:B48">SUM(C42:E42)</f>
        <v>51</v>
      </c>
      <c r="C42" s="15">
        <f t="shared" si="3"/>
        <v>32</v>
      </c>
      <c r="D42" s="12">
        <f t="shared" si="9"/>
        <v>19</v>
      </c>
      <c r="E42" s="12">
        <f t="shared" si="7"/>
        <v>0</v>
      </c>
      <c r="F42" s="15">
        <f t="shared" si="8"/>
        <v>32</v>
      </c>
      <c r="G42" s="210">
        <v>32</v>
      </c>
      <c r="H42" s="210"/>
      <c r="I42" s="144">
        <f t="shared" si="10"/>
        <v>19</v>
      </c>
      <c r="J42" s="210">
        <v>19</v>
      </c>
      <c r="K42" s="210"/>
      <c r="L42" s="144" t="s">
        <v>64</v>
      </c>
      <c r="M42" s="210"/>
      <c r="N42" s="210"/>
      <c r="O42" s="144" t="s">
        <v>64</v>
      </c>
      <c r="P42" s="210"/>
      <c r="Q42" s="210"/>
      <c r="R42" s="144"/>
      <c r="S42" s="210"/>
      <c r="T42" s="210"/>
      <c r="U42" s="142"/>
    </row>
    <row r="43" spans="1:21" ht="12.75">
      <c r="A43" s="11" t="s">
        <v>190</v>
      </c>
      <c r="B43" s="12">
        <f t="shared" si="14"/>
        <v>14</v>
      </c>
      <c r="C43" s="15">
        <f t="shared" si="3"/>
        <v>0</v>
      </c>
      <c r="D43" s="12">
        <f t="shared" si="9"/>
        <v>11</v>
      </c>
      <c r="E43" s="12">
        <f t="shared" si="7"/>
        <v>3</v>
      </c>
      <c r="F43" s="15" t="s">
        <v>64</v>
      </c>
      <c r="G43" s="210"/>
      <c r="H43" s="210"/>
      <c r="I43" s="144" t="s">
        <v>64</v>
      </c>
      <c r="J43" s="210"/>
      <c r="K43" s="210"/>
      <c r="L43" s="144">
        <f t="shared" si="11"/>
        <v>10</v>
      </c>
      <c r="M43" s="210">
        <v>7</v>
      </c>
      <c r="N43" s="210">
        <v>3</v>
      </c>
      <c r="O43" s="144">
        <f t="shared" si="12"/>
        <v>4</v>
      </c>
      <c r="P43" s="210">
        <v>4</v>
      </c>
      <c r="Q43" s="210"/>
      <c r="R43" s="144"/>
      <c r="S43" s="210"/>
      <c r="T43" s="210"/>
      <c r="U43" s="142"/>
    </row>
    <row r="44" spans="1:21" ht="12.75">
      <c r="A44" s="11" t="s">
        <v>191</v>
      </c>
      <c r="B44" s="12">
        <f t="shared" si="14"/>
        <v>51</v>
      </c>
      <c r="C44" s="15">
        <f t="shared" si="3"/>
        <v>36</v>
      </c>
      <c r="D44" s="12">
        <f t="shared" si="9"/>
        <v>15</v>
      </c>
      <c r="E44" s="12">
        <f t="shared" si="7"/>
        <v>0</v>
      </c>
      <c r="F44" s="15">
        <f t="shared" si="8"/>
        <v>36</v>
      </c>
      <c r="G44" s="210">
        <v>36</v>
      </c>
      <c r="H44" s="210"/>
      <c r="I44" s="144">
        <f t="shared" si="10"/>
        <v>10</v>
      </c>
      <c r="J44" s="210">
        <v>10</v>
      </c>
      <c r="K44" s="210"/>
      <c r="L44" s="144">
        <f t="shared" si="11"/>
        <v>1</v>
      </c>
      <c r="M44" s="210">
        <v>1</v>
      </c>
      <c r="N44" s="210"/>
      <c r="O44" s="144">
        <f t="shared" si="12"/>
        <v>4</v>
      </c>
      <c r="P44" s="210">
        <v>4</v>
      </c>
      <c r="Q44" s="210"/>
      <c r="R44" s="144"/>
      <c r="S44" s="210"/>
      <c r="T44" s="210"/>
      <c r="U44" s="142"/>
    </row>
    <row r="45" spans="1:21" ht="12.75">
      <c r="A45" s="11" t="s">
        <v>192</v>
      </c>
      <c r="B45" s="12">
        <f t="shared" si="14"/>
        <v>614</v>
      </c>
      <c r="C45" s="15">
        <f t="shared" si="3"/>
        <v>169</v>
      </c>
      <c r="D45" s="12">
        <f t="shared" si="9"/>
        <v>368</v>
      </c>
      <c r="E45" s="12">
        <f t="shared" si="7"/>
        <v>77</v>
      </c>
      <c r="F45" s="15">
        <f t="shared" si="8"/>
        <v>183</v>
      </c>
      <c r="G45" s="144">
        <v>169</v>
      </c>
      <c r="H45" s="210">
        <v>14</v>
      </c>
      <c r="I45" s="144">
        <f t="shared" si="10"/>
        <v>119</v>
      </c>
      <c r="J45" s="210">
        <v>94</v>
      </c>
      <c r="K45" s="210">
        <v>25</v>
      </c>
      <c r="L45" s="144">
        <f t="shared" si="11"/>
        <v>149</v>
      </c>
      <c r="M45" s="210">
        <v>114</v>
      </c>
      <c r="N45" s="210">
        <v>35</v>
      </c>
      <c r="O45" s="144">
        <f t="shared" si="12"/>
        <v>85</v>
      </c>
      <c r="P45" s="210">
        <v>82</v>
      </c>
      <c r="Q45" s="210">
        <v>3</v>
      </c>
      <c r="R45" s="144">
        <f>SUM(S45:T45)</f>
        <v>78</v>
      </c>
      <c r="S45" s="210">
        <v>78</v>
      </c>
      <c r="T45" s="210"/>
      <c r="U45" s="142"/>
    </row>
    <row r="46" spans="1:21" ht="12.75">
      <c r="A46" s="11" t="s">
        <v>193</v>
      </c>
      <c r="B46" s="12">
        <f t="shared" si="14"/>
        <v>189</v>
      </c>
      <c r="C46" s="15">
        <f t="shared" si="3"/>
        <v>35</v>
      </c>
      <c r="D46" s="12">
        <f t="shared" si="9"/>
        <v>152</v>
      </c>
      <c r="E46" s="12">
        <f t="shared" si="7"/>
        <v>2</v>
      </c>
      <c r="F46" s="15">
        <f t="shared" si="8"/>
        <v>37</v>
      </c>
      <c r="G46" s="144">
        <v>35</v>
      </c>
      <c r="H46" s="210">
        <v>2</v>
      </c>
      <c r="I46" s="144">
        <f t="shared" si="10"/>
        <v>32</v>
      </c>
      <c r="J46" s="210">
        <v>32</v>
      </c>
      <c r="K46" s="210"/>
      <c r="L46" s="144">
        <f t="shared" si="11"/>
        <v>43</v>
      </c>
      <c r="M46" s="210">
        <v>43</v>
      </c>
      <c r="N46" s="210"/>
      <c r="O46" s="144">
        <f t="shared" si="12"/>
        <v>37</v>
      </c>
      <c r="P46" s="210">
        <v>37</v>
      </c>
      <c r="Q46" s="210"/>
      <c r="R46" s="144">
        <f>SUM(S46:T46)</f>
        <v>40</v>
      </c>
      <c r="S46" s="210">
        <v>40</v>
      </c>
      <c r="T46" s="210"/>
      <c r="U46" s="142"/>
    </row>
    <row r="47" spans="1:21" ht="12.75">
      <c r="A47" s="11" t="s">
        <v>194</v>
      </c>
      <c r="B47" s="12">
        <f t="shared" si="14"/>
        <v>354</v>
      </c>
      <c r="C47" s="15">
        <f t="shared" si="3"/>
        <v>74</v>
      </c>
      <c r="D47" s="12">
        <f t="shared" si="9"/>
        <v>273</v>
      </c>
      <c r="E47" s="12">
        <f t="shared" si="7"/>
        <v>7</v>
      </c>
      <c r="F47" s="15">
        <f t="shared" si="8"/>
        <v>74</v>
      </c>
      <c r="G47" s="210">
        <v>74</v>
      </c>
      <c r="H47" s="210"/>
      <c r="I47" s="144">
        <f t="shared" si="10"/>
        <v>78</v>
      </c>
      <c r="J47" s="210">
        <v>73</v>
      </c>
      <c r="K47" s="210">
        <v>5</v>
      </c>
      <c r="L47" s="144">
        <f t="shared" si="11"/>
        <v>69</v>
      </c>
      <c r="M47" s="210">
        <v>67</v>
      </c>
      <c r="N47" s="210">
        <v>2</v>
      </c>
      <c r="O47" s="144">
        <f t="shared" si="12"/>
        <v>81</v>
      </c>
      <c r="P47" s="210">
        <v>81</v>
      </c>
      <c r="Q47" s="210"/>
      <c r="R47" s="144">
        <f>SUM(S47:T47)</f>
        <v>52</v>
      </c>
      <c r="S47" s="210">
        <v>52</v>
      </c>
      <c r="T47" s="210"/>
      <c r="U47" s="142"/>
    </row>
    <row r="48" spans="1:21" ht="12.75">
      <c r="A48" s="11" t="s">
        <v>195</v>
      </c>
      <c r="B48" s="12">
        <f t="shared" si="14"/>
        <v>588</v>
      </c>
      <c r="C48" s="15">
        <f t="shared" si="3"/>
        <v>127</v>
      </c>
      <c r="D48" s="12">
        <f t="shared" si="9"/>
        <v>461</v>
      </c>
      <c r="E48" s="12">
        <f t="shared" si="7"/>
        <v>0</v>
      </c>
      <c r="F48" s="15">
        <f t="shared" si="8"/>
        <v>127</v>
      </c>
      <c r="G48" s="210">
        <v>127</v>
      </c>
      <c r="H48" s="210"/>
      <c r="I48" s="144">
        <f t="shared" si="10"/>
        <v>130</v>
      </c>
      <c r="J48" s="210">
        <v>130</v>
      </c>
      <c r="K48" s="210"/>
      <c r="L48" s="144">
        <f t="shared" si="11"/>
        <v>99</v>
      </c>
      <c r="M48" s="210">
        <v>99</v>
      </c>
      <c r="N48" s="210"/>
      <c r="O48" s="144">
        <f t="shared" si="12"/>
        <v>112</v>
      </c>
      <c r="P48" s="210">
        <v>112</v>
      </c>
      <c r="Q48" s="210"/>
      <c r="R48" s="144">
        <f>SUM(S48:T48)</f>
        <v>120</v>
      </c>
      <c r="S48" s="210">
        <v>120</v>
      </c>
      <c r="T48" s="210"/>
      <c r="U48" s="142"/>
    </row>
    <row r="49" spans="1:20" ht="18.75" customHeight="1">
      <c r="A49" s="7" t="s">
        <v>44</v>
      </c>
      <c r="B49" s="8">
        <f aca="true" t="shared" si="15" ref="B49:B66">SUM(C49:E49)</f>
        <v>10533</v>
      </c>
      <c r="C49" s="127">
        <f>SUM(C50:C66)</f>
        <v>4864</v>
      </c>
      <c r="D49" s="8">
        <f>SUM(D50:D66)</f>
        <v>5421</v>
      </c>
      <c r="E49" s="8">
        <f>SUM(E50:E66)</f>
        <v>248</v>
      </c>
      <c r="F49" s="8">
        <f>SUM(F50:F66)</f>
        <v>5008</v>
      </c>
      <c r="G49" s="211">
        <f>SUM(G50:G66)</f>
        <v>4864</v>
      </c>
      <c r="H49" s="211">
        <f aca="true" t="shared" si="16" ref="H49:N49">SUM(H50:H66)</f>
        <v>144</v>
      </c>
      <c r="I49" s="211">
        <f t="shared" si="16"/>
        <v>3126</v>
      </c>
      <c r="J49" s="211">
        <f t="shared" si="16"/>
        <v>3100</v>
      </c>
      <c r="K49" s="211">
        <f t="shared" si="16"/>
        <v>26</v>
      </c>
      <c r="L49" s="211">
        <f t="shared" si="16"/>
        <v>2399</v>
      </c>
      <c r="M49" s="211">
        <f t="shared" si="16"/>
        <v>2321</v>
      </c>
      <c r="N49" s="211">
        <f t="shared" si="16"/>
        <v>78</v>
      </c>
      <c r="O49" s="210"/>
      <c r="P49" s="210"/>
      <c r="Q49" s="210"/>
      <c r="R49" s="210"/>
      <c r="S49" s="210"/>
      <c r="T49" s="210"/>
    </row>
    <row r="50" spans="1:20" ht="12.75">
      <c r="A50" s="11" t="s">
        <v>120</v>
      </c>
      <c r="B50" s="12">
        <f t="shared" si="15"/>
        <v>2958</v>
      </c>
      <c r="C50" s="15">
        <f aca="true" t="shared" si="17" ref="C50:C66">SUM(G50)</f>
        <v>1576</v>
      </c>
      <c r="D50" s="12">
        <f>SUM(J50+M50+P50+S50)</f>
        <v>1308</v>
      </c>
      <c r="E50" s="12">
        <f aca="true" t="shared" si="18" ref="E50:E66">SUM(H50+K50+N50+R50)</f>
        <v>74</v>
      </c>
      <c r="F50" s="15">
        <f aca="true" t="shared" si="19" ref="F50:F66">SUM(G50:H50)</f>
        <v>1603</v>
      </c>
      <c r="G50" s="143">
        <v>1576</v>
      </c>
      <c r="H50" s="143">
        <v>27</v>
      </c>
      <c r="I50" s="143">
        <f aca="true" t="shared" si="20" ref="I50:I66">SUM(J50:K50)</f>
        <v>821</v>
      </c>
      <c r="J50" s="143">
        <v>812</v>
      </c>
      <c r="K50" s="143">
        <v>9</v>
      </c>
      <c r="L50" s="143">
        <f aca="true" t="shared" si="21" ref="L50:L66">SUM(M50:N50)</f>
        <v>534</v>
      </c>
      <c r="M50" s="143">
        <v>496</v>
      </c>
      <c r="N50" s="143">
        <v>38</v>
      </c>
      <c r="O50" s="210"/>
      <c r="P50" s="210"/>
      <c r="Q50" s="210"/>
      <c r="R50" s="210"/>
      <c r="S50" s="210"/>
      <c r="T50" s="210"/>
    </row>
    <row r="51" spans="1:20" ht="12.75">
      <c r="A51" s="11" t="s">
        <v>121</v>
      </c>
      <c r="B51" s="12">
        <f t="shared" si="15"/>
        <v>634</v>
      </c>
      <c r="C51" s="15">
        <f t="shared" si="17"/>
        <v>283</v>
      </c>
      <c r="D51" s="12">
        <f aca="true" t="shared" si="22" ref="D51:D66">SUM(J51+M51+P51+S51)</f>
        <v>341</v>
      </c>
      <c r="E51" s="12">
        <f t="shared" si="18"/>
        <v>10</v>
      </c>
      <c r="F51" s="15">
        <f t="shared" si="19"/>
        <v>289</v>
      </c>
      <c r="G51" s="143">
        <v>283</v>
      </c>
      <c r="H51" s="143">
        <v>6</v>
      </c>
      <c r="I51" s="143">
        <f t="shared" si="20"/>
        <v>189</v>
      </c>
      <c r="J51" s="143">
        <v>187</v>
      </c>
      <c r="K51" s="143">
        <v>2</v>
      </c>
      <c r="L51" s="143">
        <f t="shared" si="21"/>
        <v>156</v>
      </c>
      <c r="M51" s="143">
        <v>154</v>
      </c>
      <c r="N51" s="143">
        <v>2</v>
      </c>
      <c r="O51" s="210"/>
      <c r="P51" s="210"/>
      <c r="Q51" s="210"/>
      <c r="R51" s="210"/>
      <c r="S51" s="210"/>
      <c r="T51" s="210"/>
    </row>
    <row r="52" spans="1:20" ht="12.75">
      <c r="A52" s="11" t="s">
        <v>122</v>
      </c>
      <c r="B52" s="12">
        <f t="shared" si="15"/>
        <v>651</v>
      </c>
      <c r="C52" s="15">
        <f t="shared" si="17"/>
        <v>296</v>
      </c>
      <c r="D52" s="12">
        <f t="shared" si="22"/>
        <v>348</v>
      </c>
      <c r="E52" s="12">
        <f t="shared" si="18"/>
        <v>7</v>
      </c>
      <c r="F52" s="15">
        <f t="shared" si="19"/>
        <v>296</v>
      </c>
      <c r="G52" s="143">
        <v>296</v>
      </c>
      <c r="H52" s="210"/>
      <c r="I52" s="143">
        <f t="shared" si="20"/>
        <v>202</v>
      </c>
      <c r="J52" s="143">
        <v>202</v>
      </c>
      <c r="K52" s="210"/>
      <c r="L52" s="143">
        <f t="shared" si="21"/>
        <v>153</v>
      </c>
      <c r="M52" s="143">
        <v>146</v>
      </c>
      <c r="N52" s="143">
        <v>7</v>
      </c>
      <c r="O52" s="210"/>
      <c r="P52" s="210"/>
      <c r="Q52" s="210"/>
      <c r="R52" s="210"/>
      <c r="S52" s="210"/>
      <c r="T52" s="210"/>
    </row>
    <row r="53" spans="1:20" ht="12.75">
      <c r="A53" s="11" t="s">
        <v>123</v>
      </c>
      <c r="B53" s="12">
        <f t="shared" si="15"/>
        <v>503</v>
      </c>
      <c r="C53" s="15">
        <f t="shared" si="17"/>
        <v>273</v>
      </c>
      <c r="D53" s="12">
        <f t="shared" si="22"/>
        <v>230</v>
      </c>
      <c r="E53" s="12">
        <f t="shared" si="18"/>
        <v>0</v>
      </c>
      <c r="F53" s="15">
        <f t="shared" si="19"/>
        <v>273</v>
      </c>
      <c r="G53" s="12">
        <v>273</v>
      </c>
      <c r="H53" s="10"/>
      <c r="I53" s="12">
        <f t="shared" si="20"/>
        <v>144</v>
      </c>
      <c r="J53" s="12">
        <v>144</v>
      </c>
      <c r="K53" s="10"/>
      <c r="L53" s="12">
        <f t="shared" si="21"/>
        <v>86</v>
      </c>
      <c r="M53" s="12">
        <v>86</v>
      </c>
      <c r="N53" s="10"/>
      <c r="O53" s="10"/>
      <c r="P53" s="10"/>
      <c r="Q53" s="10"/>
      <c r="R53" s="10"/>
      <c r="S53" s="10"/>
      <c r="T53" s="10"/>
    </row>
    <row r="54" spans="1:20" ht="12.75">
      <c r="A54" s="11" t="s">
        <v>124</v>
      </c>
      <c r="B54" s="12">
        <f t="shared" si="15"/>
        <v>854</v>
      </c>
      <c r="C54" s="15">
        <f t="shared" si="17"/>
        <v>375</v>
      </c>
      <c r="D54" s="12">
        <f t="shared" si="22"/>
        <v>465</v>
      </c>
      <c r="E54" s="12">
        <f t="shared" si="18"/>
        <v>14</v>
      </c>
      <c r="F54" s="15">
        <f t="shared" si="19"/>
        <v>388</v>
      </c>
      <c r="G54" s="12">
        <v>375</v>
      </c>
      <c r="H54" s="12">
        <v>13</v>
      </c>
      <c r="I54" s="12">
        <f t="shared" si="20"/>
        <v>263</v>
      </c>
      <c r="J54" s="12">
        <v>263</v>
      </c>
      <c r="K54" s="10"/>
      <c r="L54" s="12">
        <f t="shared" si="21"/>
        <v>203</v>
      </c>
      <c r="M54" s="12">
        <v>202</v>
      </c>
      <c r="N54" s="12">
        <v>1</v>
      </c>
      <c r="O54" s="10"/>
      <c r="P54" s="10"/>
      <c r="Q54" s="10"/>
      <c r="R54" s="10"/>
      <c r="S54" s="10"/>
      <c r="T54" s="10"/>
    </row>
    <row r="55" spans="1:20" ht="12.75">
      <c r="A55" s="11" t="s">
        <v>125</v>
      </c>
      <c r="B55" s="12">
        <f t="shared" si="15"/>
        <v>250</v>
      </c>
      <c r="C55" s="15">
        <f t="shared" si="17"/>
        <v>95</v>
      </c>
      <c r="D55" s="12">
        <f t="shared" si="22"/>
        <v>141</v>
      </c>
      <c r="E55" s="12">
        <f t="shared" si="18"/>
        <v>14</v>
      </c>
      <c r="F55" s="15">
        <f t="shared" si="19"/>
        <v>103</v>
      </c>
      <c r="G55" s="12">
        <v>95</v>
      </c>
      <c r="H55" s="12">
        <v>8</v>
      </c>
      <c r="I55" s="12">
        <f t="shared" si="20"/>
        <v>79</v>
      </c>
      <c r="J55" s="12">
        <v>79</v>
      </c>
      <c r="K55" s="10"/>
      <c r="L55" s="12">
        <f t="shared" si="21"/>
        <v>68</v>
      </c>
      <c r="M55" s="12">
        <v>62</v>
      </c>
      <c r="N55" s="12">
        <v>6</v>
      </c>
      <c r="O55" s="10"/>
      <c r="P55" s="10"/>
      <c r="Q55" s="10"/>
      <c r="R55" s="10"/>
      <c r="S55" s="10"/>
      <c r="T55" s="10"/>
    </row>
    <row r="56" spans="1:20" ht="12.75">
      <c r="A56" s="11" t="s">
        <v>126</v>
      </c>
      <c r="B56" s="12">
        <f t="shared" si="15"/>
        <v>437</v>
      </c>
      <c r="C56" s="15">
        <f t="shared" si="17"/>
        <v>183</v>
      </c>
      <c r="D56" s="12">
        <f t="shared" si="22"/>
        <v>247</v>
      </c>
      <c r="E56" s="12">
        <f t="shared" si="18"/>
        <v>7</v>
      </c>
      <c r="F56" s="15">
        <f t="shared" si="19"/>
        <v>189</v>
      </c>
      <c r="G56" s="12">
        <v>183</v>
      </c>
      <c r="H56" s="12">
        <v>6</v>
      </c>
      <c r="I56" s="12">
        <f t="shared" si="20"/>
        <v>152</v>
      </c>
      <c r="J56" s="12">
        <v>152</v>
      </c>
      <c r="K56" s="10"/>
      <c r="L56" s="12">
        <f t="shared" si="21"/>
        <v>96</v>
      </c>
      <c r="M56" s="12">
        <v>95</v>
      </c>
      <c r="N56" s="12">
        <v>1</v>
      </c>
      <c r="O56" s="10"/>
      <c r="P56" s="10"/>
      <c r="Q56" s="10"/>
      <c r="R56" s="10"/>
      <c r="S56" s="10"/>
      <c r="T56" s="10"/>
    </row>
    <row r="57" spans="1:20" ht="12.75">
      <c r="A57" s="11" t="s">
        <v>127</v>
      </c>
      <c r="B57" s="12">
        <f t="shared" si="15"/>
        <v>255</v>
      </c>
      <c r="C57" s="15">
        <f t="shared" si="17"/>
        <v>115</v>
      </c>
      <c r="D57" s="12">
        <f t="shared" si="22"/>
        <v>134</v>
      </c>
      <c r="E57" s="12">
        <f t="shared" si="18"/>
        <v>6</v>
      </c>
      <c r="F57" s="15">
        <f t="shared" si="19"/>
        <v>117</v>
      </c>
      <c r="G57" s="12">
        <v>115</v>
      </c>
      <c r="H57" s="12">
        <v>2</v>
      </c>
      <c r="I57" s="12">
        <f t="shared" si="20"/>
        <v>85</v>
      </c>
      <c r="J57" s="12">
        <v>84</v>
      </c>
      <c r="K57" s="12">
        <v>1</v>
      </c>
      <c r="L57" s="12">
        <f t="shared" si="21"/>
        <v>53</v>
      </c>
      <c r="M57" s="12">
        <v>50</v>
      </c>
      <c r="N57" s="12">
        <v>3</v>
      </c>
      <c r="O57" s="10"/>
      <c r="P57" s="10"/>
      <c r="Q57" s="10"/>
      <c r="R57" s="10"/>
      <c r="S57" s="10"/>
      <c r="T57" s="10"/>
    </row>
    <row r="58" spans="1:20" ht="12.75">
      <c r="A58" s="11" t="s">
        <v>128</v>
      </c>
      <c r="B58" s="12">
        <f t="shared" si="15"/>
        <v>262</v>
      </c>
      <c r="C58" s="15">
        <f t="shared" si="17"/>
        <v>101</v>
      </c>
      <c r="D58" s="12">
        <f t="shared" si="22"/>
        <v>153</v>
      </c>
      <c r="E58" s="12">
        <f t="shared" si="18"/>
        <v>8</v>
      </c>
      <c r="F58" s="15">
        <f t="shared" si="19"/>
        <v>107</v>
      </c>
      <c r="G58" s="12">
        <v>101</v>
      </c>
      <c r="H58" s="12">
        <v>6</v>
      </c>
      <c r="I58" s="12">
        <f t="shared" si="20"/>
        <v>63</v>
      </c>
      <c r="J58" s="12">
        <v>63</v>
      </c>
      <c r="K58" s="10"/>
      <c r="L58" s="12">
        <f t="shared" si="21"/>
        <v>92</v>
      </c>
      <c r="M58" s="12">
        <v>90</v>
      </c>
      <c r="N58" s="12">
        <v>2</v>
      </c>
      <c r="O58" s="10"/>
      <c r="P58" s="10"/>
      <c r="Q58" s="10"/>
      <c r="R58" s="10"/>
      <c r="S58" s="10"/>
      <c r="T58" s="10"/>
    </row>
    <row r="59" spans="1:20" ht="12.75">
      <c r="A59" s="11" t="s">
        <v>129</v>
      </c>
      <c r="B59" s="12">
        <f t="shared" si="15"/>
        <v>271</v>
      </c>
      <c r="C59" s="15">
        <f t="shared" si="17"/>
        <v>101</v>
      </c>
      <c r="D59" s="12">
        <f t="shared" si="22"/>
        <v>164</v>
      </c>
      <c r="E59" s="12">
        <f t="shared" si="18"/>
        <v>6</v>
      </c>
      <c r="F59" s="15">
        <f t="shared" si="19"/>
        <v>107</v>
      </c>
      <c r="G59" s="12">
        <v>101</v>
      </c>
      <c r="H59" s="12">
        <v>6</v>
      </c>
      <c r="I59" s="12">
        <f t="shared" si="20"/>
        <v>92</v>
      </c>
      <c r="J59" s="12">
        <v>92</v>
      </c>
      <c r="K59" s="10"/>
      <c r="L59" s="12">
        <f t="shared" si="21"/>
        <v>72</v>
      </c>
      <c r="M59" s="12">
        <v>72</v>
      </c>
      <c r="N59" s="10"/>
      <c r="O59" s="10"/>
      <c r="P59" s="10"/>
      <c r="Q59" s="10"/>
      <c r="R59" s="10"/>
      <c r="S59" s="10"/>
      <c r="T59" s="10"/>
    </row>
    <row r="60" spans="1:20" ht="12.75">
      <c r="A60" s="11" t="s">
        <v>130</v>
      </c>
      <c r="B60" s="12">
        <f t="shared" si="15"/>
        <v>340</v>
      </c>
      <c r="C60" s="15">
        <f t="shared" si="17"/>
        <v>158</v>
      </c>
      <c r="D60" s="12">
        <f t="shared" si="22"/>
        <v>174</v>
      </c>
      <c r="E60" s="12">
        <f t="shared" si="18"/>
        <v>8</v>
      </c>
      <c r="F60" s="15">
        <f t="shared" si="19"/>
        <v>161</v>
      </c>
      <c r="G60" s="12">
        <v>158</v>
      </c>
      <c r="H60" s="12">
        <v>3</v>
      </c>
      <c r="I60" s="12">
        <f t="shared" si="20"/>
        <v>109</v>
      </c>
      <c r="J60" s="12">
        <v>105</v>
      </c>
      <c r="K60" s="12">
        <v>4</v>
      </c>
      <c r="L60" s="12">
        <f t="shared" si="21"/>
        <v>70</v>
      </c>
      <c r="M60" s="12">
        <v>69</v>
      </c>
      <c r="N60" s="12">
        <v>1</v>
      </c>
      <c r="O60" s="10"/>
      <c r="P60" s="10"/>
      <c r="Q60" s="10"/>
      <c r="R60" s="10"/>
      <c r="S60" s="10"/>
      <c r="T60" s="10"/>
    </row>
    <row r="61" spans="1:20" ht="12.75">
      <c r="A61" s="11" t="s">
        <v>131</v>
      </c>
      <c r="B61" s="12">
        <f t="shared" si="15"/>
        <v>130</v>
      </c>
      <c r="C61" s="15">
        <f t="shared" si="17"/>
        <v>55</v>
      </c>
      <c r="D61" s="12">
        <f t="shared" si="22"/>
        <v>75</v>
      </c>
      <c r="E61" s="12">
        <f t="shared" si="18"/>
        <v>0</v>
      </c>
      <c r="F61" s="15">
        <f t="shared" si="19"/>
        <v>55</v>
      </c>
      <c r="G61" s="12">
        <v>55</v>
      </c>
      <c r="H61" s="10"/>
      <c r="I61" s="12">
        <f t="shared" si="20"/>
        <v>47</v>
      </c>
      <c r="J61" s="12">
        <v>47</v>
      </c>
      <c r="K61" s="10"/>
      <c r="L61" s="12">
        <f t="shared" si="21"/>
        <v>28</v>
      </c>
      <c r="M61" s="12">
        <v>28</v>
      </c>
      <c r="N61" s="10"/>
      <c r="O61" s="10"/>
      <c r="P61" s="10"/>
      <c r="Q61" s="10"/>
      <c r="R61" s="10"/>
      <c r="S61" s="10"/>
      <c r="T61" s="10"/>
    </row>
    <row r="62" spans="1:20" ht="12.75">
      <c r="A62" s="11" t="s">
        <v>132</v>
      </c>
      <c r="B62" s="12">
        <f t="shared" si="15"/>
        <v>1508</v>
      </c>
      <c r="C62" s="15">
        <f t="shared" si="17"/>
        <v>587</v>
      </c>
      <c r="D62" s="12">
        <f t="shared" si="22"/>
        <v>869</v>
      </c>
      <c r="E62" s="12">
        <f t="shared" si="18"/>
        <v>52</v>
      </c>
      <c r="F62" s="15">
        <f t="shared" si="19"/>
        <v>624</v>
      </c>
      <c r="G62" s="12">
        <v>587</v>
      </c>
      <c r="H62" s="12">
        <v>37</v>
      </c>
      <c r="I62" s="12">
        <f t="shared" si="20"/>
        <v>455</v>
      </c>
      <c r="J62" s="12">
        <v>450</v>
      </c>
      <c r="K62" s="12">
        <v>5</v>
      </c>
      <c r="L62" s="12">
        <f t="shared" si="21"/>
        <v>429</v>
      </c>
      <c r="M62" s="12">
        <v>419</v>
      </c>
      <c r="N62" s="12">
        <v>10</v>
      </c>
      <c r="O62" s="10"/>
      <c r="P62" s="10"/>
      <c r="Q62" s="10"/>
      <c r="R62" s="10"/>
      <c r="S62" s="10"/>
      <c r="T62" s="10"/>
    </row>
    <row r="63" spans="1:20" ht="12.75">
      <c r="A63" s="11" t="s">
        <v>133</v>
      </c>
      <c r="B63" s="12">
        <f t="shared" si="15"/>
        <v>717</v>
      </c>
      <c r="C63" s="15">
        <f t="shared" si="17"/>
        <v>353</v>
      </c>
      <c r="D63" s="12">
        <f t="shared" si="22"/>
        <v>328</v>
      </c>
      <c r="E63" s="12">
        <f t="shared" si="18"/>
        <v>36</v>
      </c>
      <c r="F63" s="15">
        <f t="shared" si="19"/>
        <v>379</v>
      </c>
      <c r="G63" s="12">
        <v>353</v>
      </c>
      <c r="H63" s="12">
        <v>26</v>
      </c>
      <c r="I63" s="12">
        <f t="shared" si="20"/>
        <v>186</v>
      </c>
      <c r="J63" s="12">
        <v>183</v>
      </c>
      <c r="K63" s="12">
        <v>3</v>
      </c>
      <c r="L63" s="12">
        <f t="shared" si="21"/>
        <v>152</v>
      </c>
      <c r="M63" s="12">
        <v>145</v>
      </c>
      <c r="N63" s="12">
        <v>7</v>
      </c>
      <c r="O63" s="10"/>
      <c r="P63" s="10"/>
      <c r="Q63" s="10"/>
      <c r="R63" s="10"/>
      <c r="S63" s="10"/>
      <c r="T63" s="10"/>
    </row>
    <row r="64" spans="1:20" ht="12.75">
      <c r="A64" s="11" t="s">
        <v>134</v>
      </c>
      <c r="B64" s="12">
        <f t="shared" si="15"/>
        <v>59</v>
      </c>
      <c r="C64" s="15">
        <f t="shared" si="17"/>
        <v>36</v>
      </c>
      <c r="D64" s="12">
        <f t="shared" si="22"/>
        <v>23</v>
      </c>
      <c r="E64" s="12">
        <f t="shared" si="18"/>
        <v>0</v>
      </c>
      <c r="F64" s="15">
        <f t="shared" si="19"/>
        <v>36</v>
      </c>
      <c r="G64" s="12">
        <v>36</v>
      </c>
      <c r="H64" s="10"/>
      <c r="I64" s="12">
        <f t="shared" si="20"/>
        <v>16</v>
      </c>
      <c r="J64" s="12">
        <v>16</v>
      </c>
      <c r="K64" s="10"/>
      <c r="L64" s="12">
        <f t="shared" si="21"/>
        <v>7</v>
      </c>
      <c r="M64" s="12">
        <v>7</v>
      </c>
      <c r="N64" s="10"/>
      <c r="O64" s="10"/>
      <c r="P64" s="10"/>
      <c r="Q64" s="10"/>
      <c r="R64" s="10"/>
      <c r="S64" s="10"/>
      <c r="T64" s="10"/>
    </row>
    <row r="65" spans="1:20" ht="12.75">
      <c r="A65" s="11" t="s">
        <v>135</v>
      </c>
      <c r="B65" s="12">
        <f t="shared" si="15"/>
        <v>616</v>
      </c>
      <c r="C65" s="15">
        <f t="shared" si="17"/>
        <v>222</v>
      </c>
      <c r="D65" s="12">
        <f t="shared" si="22"/>
        <v>388</v>
      </c>
      <c r="E65" s="12">
        <f t="shared" si="18"/>
        <v>6</v>
      </c>
      <c r="F65" s="15">
        <f t="shared" si="19"/>
        <v>226</v>
      </c>
      <c r="G65" s="12">
        <v>222</v>
      </c>
      <c r="H65" s="12">
        <v>4</v>
      </c>
      <c r="I65" s="12">
        <f t="shared" si="20"/>
        <v>202</v>
      </c>
      <c r="J65" s="12">
        <v>200</v>
      </c>
      <c r="K65" s="12">
        <v>2</v>
      </c>
      <c r="L65" s="12">
        <f t="shared" si="21"/>
        <v>188</v>
      </c>
      <c r="M65" s="12">
        <v>188</v>
      </c>
      <c r="N65" s="10"/>
      <c r="O65" s="10"/>
      <c r="P65" s="10"/>
      <c r="Q65" s="10"/>
      <c r="R65" s="10"/>
      <c r="S65" s="10"/>
      <c r="T65" s="10"/>
    </row>
    <row r="66" spans="1:20" ht="12.75">
      <c r="A66" s="11" t="s">
        <v>196</v>
      </c>
      <c r="B66" s="12">
        <f t="shared" si="15"/>
        <v>88</v>
      </c>
      <c r="C66" s="15">
        <f t="shared" si="17"/>
        <v>55</v>
      </c>
      <c r="D66" s="12">
        <f t="shared" si="22"/>
        <v>33</v>
      </c>
      <c r="E66" s="12">
        <f t="shared" si="18"/>
        <v>0</v>
      </c>
      <c r="F66" s="15">
        <f t="shared" si="19"/>
        <v>55</v>
      </c>
      <c r="G66" s="12">
        <v>55</v>
      </c>
      <c r="H66" s="10"/>
      <c r="I66" s="12">
        <f t="shared" si="20"/>
        <v>21</v>
      </c>
      <c r="J66" s="12">
        <v>21</v>
      </c>
      <c r="K66" s="10"/>
      <c r="L66" s="12">
        <f t="shared" si="21"/>
        <v>12</v>
      </c>
      <c r="M66" s="12">
        <v>12</v>
      </c>
      <c r="N66" s="10"/>
      <c r="O66" s="10"/>
      <c r="P66" s="10"/>
      <c r="Q66" s="10"/>
      <c r="R66" s="10"/>
      <c r="S66" s="10"/>
      <c r="T66" s="10"/>
    </row>
    <row r="67" spans="1:19" ht="12.75">
      <c r="A67" s="149" t="s">
        <v>197</v>
      </c>
      <c r="S67" s="2" t="s">
        <v>824</v>
      </c>
    </row>
    <row r="70" spans="3:6" ht="12.75">
      <c r="C70" s="16"/>
      <c r="F70" s="16"/>
    </row>
    <row r="71" spans="3:6" ht="12.75">
      <c r="C71" s="16"/>
      <c r="F71" s="16"/>
    </row>
    <row r="72" spans="3:6" ht="12.75">
      <c r="C72" s="16"/>
      <c r="F72" s="16"/>
    </row>
    <row r="73" spans="3:6" ht="12.75">
      <c r="C73" s="16"/>
      <c r="F73" s="16"/>
    </row>
    <row r="74" spans="3:6" ht="12.75">
      <c r="C74" s="16"/>
      <c r="F74" s="16"/>
    </row>
    <row r="75" spans="3:6" ht="12.75">
      <c r="C75" s="16"/>
      <c r="F75" s="16"/>
    </row>
  </sheetData>
  <sheetProtection password="CA55" sheet="1" objects="1" scenarios="1"/>
  <mergeCells count="10">
    <mergeCell ref="A1:U1"/>
    <mergeCell ref="A2:U2"/>
    <mergeCell ref="A3:U3"/>
    <mergeCell ref="A6:A8"/>
    <mergeCell ref="B6:E6"/>
    <mergeCell ref="I6:K6"/>
    <mergeCell ref="F6:H6"/>
    <mergeCell ref="L6:N6"/>
    <mergeCell ref="O6:Q6"/>
    <mergeCell ref="R6:T6"/>
  </mergeCells>
  <printOptions horizontalCentered="1"/>
  <pageMargins left="0.75" right="0.75" top="1" bottom="1" header="0" footer="0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2"/>
  <sheetViews>
    <sheetView showGridLines="0" workbookViewId="0" topLeftCell="A6">
      <selection activeCell="J27" sqref="J27"/>
    </sheetView>
  </sheetViews>
  <sheetFormatPr defaultColWidth="9.625" defaultRowHeight="12.75"/>
  <cols>
    <col min="1" max="1" width="37.625" style="2" customWidth="1"/>
    <col min="2" max="2" width="9.625" style="2" customWidth="1"/>
    <col min="3" max="3" width="15.875" style="2" bestFit="1" customWidth="1"/>
    <col min="4" max="4" width="8.25390625" style="2" bestFit="1" customWidth="1"/>
    <col min="5" max="5" width="8.125" style="2" bestFit="1" customWidth="1"/>
    <col min="6" max="6" width="6.625" style="2" bestFit="1" customWidth="1"/>
    <col min="7" max="8" width="8.25390625" style="2" bestFit="1" customWidth="1"/>
    <col min="9" max="9" width="8.125" style="2" bestFit="1" customWidth="1"/>
    <col min="10" max="10" width="10.25390625" style="2" bestFit="1" customWidth="1"/>
    <col min="11" max="11" width="7.375" style="2" customWidth="1"/>
    <col min="12" max="12" width="7.625" style="2" customWidth="1"/>
    <col min="13" max="13" width="3.625" style="2" customWidth="1"/>
    <col min="14" max="14" width="1.625" style="2" customWidth="1"/>
    <col min="15" max="16384" width="9.625" style="2" customWidth="1"/>
  </cols>
  <sheetData>
    <row r="1" spans="1:11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4" customFormat="1" ht="12.75">
      <c r="A2" s="378" t="s">
        <v>198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s="4" customFormat="1" ht="12.75">
      <c r="A3" s="378" t="s">
        <v>199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="4" customFormat="1" ht="12.75">
      <c r="A4" s="3"/>
    </row>
    <row r="5" s="4" customFormat="1" ht="12.75">
      <c r="A5" s="3" t="s">
        <v>200</v>
      </c>
    </row>
    <row r="6" spans="1:11" s="4" customFormat="1" ht="12.75">
      <c r="A6" s="382" t="s">
        <v>743</v>
      </c>
      <c r="B6" s="375" t="s">
        <v>115</v>
      </c>
      <c r="C6" s="138" t="s">
        <v>201</v>
      </c>
      <c r="D6" s="374" t="s">
        <v>202</v>
      </c>
      <c r="E6" s="374"/>
      <c r="F6" s="374"/>
      <c r="G6" s="374"/>
      <c r="H6" s="374"/>
      <c r="I6" s="374"/>
      <c r="J6" s="374"/>
      <c r="K6" s="374"/>
    </row>
    <row r="7" spans="1:11" s="4" customFormat="1" ht="12.75">
      <c r="A7" s="383"/>
      <c r="B7" s="376"/>
      <c r="C7" s="137" t="s">
        <v>745</v>
      </c>
      <c r="D7" s="374" t="s">
        <v>203</v>
      </c>
      <c r="E7" s="374"/>
      <c r="F7" s="374"/>
      <c r="G7" s="374" t="s">
        <v>744</v>
      </c>
      <c r="H7" s="374"/>
      <c r="I7" s="374"/>
      <c r="J7" s="374"/>
      <c r="K7" s="374"/>
    </row>
    <row r="8" spans="1:11" s="4" customFormat="1" ht="12.75">
      <c r="A8" s="384"/>
      <c r="B8" s="366"/>
      <c r="C8" s="139" t="s">
        <v>746</v>
      </c>
      <c r="D8" s="124" t="s">
        <v>204</v>
      </c>
      <c r="E8" s="124" t="s">
        <v>205</v>
      </c>
      <c r="F8" s="124" t="s">
        <v>207</v>
      </c>
      <c r="G8" s="124" t="s">
        <v>204</v>
      </c>
      <c r="H8" s="124" t="s">
        <v>227</v>
      </c>
      <c r="I8" s="124" t="s">
        <v>205</v>
      </c>
      <c r="J8" s="124" t="s">
        <v>206</v>
      </c>
      <c r="K8" s="124" t="s">
        <v>207</v>
      </c>
    </row>
    <row r="9" spans="1:11" s="4" customFormat="1" ht="19.5" customHeight="1">
      <c r="A9" s="7" t="s">
        <v>208</v>
      </c>
      <c r="B9" s="8">
        <f>SUM(B10+B20)</f>
        <v>1766</v>
      </c>
      <c r="C9" s="8">
        <f aca="true" t="shared" si="0" ref="C9:K9">SUM(C10+C20)</f>
        <v>1072</v>
      </c>
      <c r="D9" s="8">
        <f t="shared" si="0"/>
        <v>404</v>
      </c>
      <c r="E9" s="8">
        <f t="shared" si="0"/>
        <v>151</v>
      </c>
      <c r="F9" s="8">
        <f t="shared" si="0"/>
        <v>26</v>
      </c>
      <c r="G9" s="8">
        <f t="shared" si="0"/>
        <v>35</v>
      </c>
      <c r="H9" s="8">
        <f t="shared" si="0"/>
        <v>0</v>
      </c>
      <c r="I9" s="8">
        <f t="shared" si="0"/>
        <v>8</v>
      </c>
      <c r="J9" s="8">
        <f t="shared" si="0"/>
        <v>31</v>
      </c>
      <c r="K9" s="8">
        <f t="shared" si="0"/>
        <v>3</v>
      </c>
    </row>
    <row r="10" spans="1:11" s="4" customFormat="1" ht="19.5" customHeight="1">
      <c r="A10" s="7" t="s">
        <v>9</v>
      </c>
      <c r="B10" s="8">
        <f>SUM(B11+B13+B16)</f>
        <v>33</v>
      </c>
      <c r="C10" s="8">
        <f>SUM(C11+C13+C16)</f>
        <v>20</v>
      </c>
      <c r="D10" s="5"/>
      <c r="E10" s="5"/>
      <c r="F10" s="5"/>
      <c r="G10" s="5"/>
      <c r="H10" s="5"/>
      <c r="I10" s="5"/>
      <c r="J10" s="8">
        <f>SUM(J11+J13+J16)</f>
        <v>13</v>
      </c>
      <c r="K10" s="5"/>
    </row>
    <row r="11" spans="1:11" ht="12.75">
      <c r="A11" s="7" t="s">
        <v>10</v>
      </c>
      <c r="B11" s="8">
        <f>SUM(B12)</f>
        <v>5</v>
      </c>
      <c r="C11" s="5"/>
      <c r="D11" s="5"/>
      <c r="E11" s="5"/>
      <c r="F11" s="5"/>
      <c r="G11" s="5"/>
      <c r="H11" s="5"/>
      <c r="I11" s="5"/>
      <c r="J11" s="8">
        <f>SUM(J12)</f>
        <v>5</v>
      </c>
      <c r="K11" s="5"/>
    </row>
    <row r="12" spans="1:11" ht="12.75">
      <c r="A12" s="11" t="s">
        <v>11</v>
      </c>
      <c r="B12" s="12">
        <f>SUM(C12:K12)</f>
        <v>5</v>
      </c>
      <c r="C12" s="10"/>
      <c r="D12" s="10"/>
      <c r="E12" s="10"/>
      <c r="F12" s="10"/>
      <c r="G12" s="10"/>
      <c r="H12" s="10"/>
      <c r="I12" s="10"/>
      <c r="J12" s="12">
        <v>5</v>
      </c>
      <c r="K12" s="10"/>
    </row>
    <row r="13" spans="1:11" ht="12.75">
      <c r="A13" s="7" t="s">
        <v>12</v>
      </c>
      <c r="B13" s="8">
        <f>SUM(B14:B15)</f>
        <v>8</v>
      </c>
      <c r="C13" s="8">
        <f>SUM(C14:C15)</f>
        <v>3</v>
      </c>
      <c r="D13" s="5"/>
      <c r="E13" s="5"/>
      <c r="F13" s="5"/>
      <c r="G13" s="5"/>
      <c r="H13" s="5"/>
      <c r="I13" s="5"/>
      <c r="J13" s="8">
        <f>SUM(J14:J15)</f>
        <v>5</v>
      </c>
      <c r="K13" s="5"/>
    </row>
    <row r="14" spans="1:11" ht="12.75">
      <c r="A14" s="11" t="s">
        <v>11</v>
      </c>
      <c r="B14" s="12">
        <f>SUM(C14:K14)</f>
        <v>2</v>
      </c>
      <c r="C14" s="10"/>
      <c r="D14" s="10"/>
      <c r="E14" s="10"/>
      <c r="F14" s="10"/>
      <c r="G14" s="10"/>
      <c r="H14" s="10"/>
      <c r="I14" s="10"/>
      <c r="J14" s="12">
        <v>2</v>
      </c>
      <c r="K14" s="10"/>
    </row>
    <row r="15" spans="1:11" ht="12.75">
      <c r="A15" s="11" t="s">
        <v>13</v>
      </c>
      <c r="B15" s="12">
        <f>SUM(C15:K15)</f>
        <v>6</v>
      </c>
      <c r="C15" s="12">
        <v>3</v>
      </c>
      <c r="D15" s="10"/>
      <c r="E15" s="10"/>
      <c r="F15" s="10"/>
      <c r="G15" s="10"/>
      <c r="H15" s="10"/>
      <c r="I15" s="10"/>
      <c r="J15" s="12">
        <v>3</v>
      </c>
      <c r="K15" s="10"/>
    </row>
    <row r="16" spans="1:11" ht="12.75">
      <c r="A16" s="7" t="s">
        <v>14</v>
      </c>
      <c r="B16" s="8">
        <f>SUM(B17:B19)</f>
        <v>20</v>
      </c>
      <c r="C16" s="8">
        <f>SUM(C17:C19)</f>
        <v>17</v>
      </c>
      <c r="D16" s="5"/>
      <c r="E16" s="5"/>
      <c r="F16" s="5"/>
      <c r="G16" s="5"/>
      <c r="H16" s="5"/>
      <c r="I16" s="5"/>
      <c r="J16" s="8">
        <f>SUM(J17:J19)</f>
        <v>3</v>
      </c>
      <c r="K16" s="5"/>
    </row>
    <row r="17" spans="1:11" ht="12.75">
      <c r="A17" s="11" t="s">
        <v>15</v>
      </c>
      <c r="B17" s="12">
        <f>SUM(C17:K17)</f>
        <v>7</v>
      </c>
      <c r="C17" s="12">
        <v>6</v>
      </c>
      <c r="D17" s="10"/>
      <c r="E17" s="10"/>
      <c r="F17" s="10"/>
      <c r="G17" s="10"/>
      <c r="H17" s="10"/>
      <c r="I17" s="10"/>
      <c r="J17" s="12">
        <v>1</v>
      </c>
      <c r="K17" s="10"/>
    </row>
    <row r="18" spans="1:11" ht="12.75">
      <c r="A18" s="11" t="s">
        <v>16</v>
      </c>
      <c r="B18" s="12">
        <f>SUM(C18:K18)</f>
        <v>7</v>
      </c>
      <c r="C18" s="12">
        <v>5</v>
      </c>
      <c r="D18" s="10"/>
      <c r="E18" s="10"/>
      <c r="F18" s="10"/>
      <c r="G18" s="10"/>
      <c r="H18" s="10"/>
      <c r="I18" s="10"/>
      <c r="J18" s="12">
        <v>2</v>
      </c>
      <c r="K18" s="10"/>
    </row>
    <row r="19" spans="1:11" ht="12.75">
      <c r="A19" s="11" t="s">
        <v>17</v>
      </c>
      <c r="B19" s="12">
        <f>SUM(C19:K19)</f>
        <v>6</v>
      </c>
      <c r="C19" s="12">
        <v>6</v>
      </c>
      <c r="D19" s="10"/>
      <c r="E19" s="10"/>
      <c r="F19" s="10"/>
      <c r="G19" s="10"/>
      <c r="H19" s="10"/>
      <c r="I19" s="10"/>
      <c r="J19" s="10"/>
      <c r="K19" s="10"/>
    </row>
    <row r="20" spans="1:11" s="4" customFormat="1" ht="19.5" customHeight="1">
      <c r="A20" s="7" t="s">
        <v>18</v>
      </c>
      <c r="B20" s="8">
        <f>SUM(B21+B22+B23+B28+B29+B33+B34+B35+B36+B37+B38+B39+B40)</f>
        <v>1733</v>
      </c>
      <c r="C20" s="8">
        <f aca="true" t="shared" si="1" ref="C20:K20">SUM(C21+C22+C23+C28+C29+C33+C34+C35+C37+C38+C39+C40)</f>
        <v>1052</v>
      </c>
      <c r="D20" s="8">
        <f t="shared" si="1"/>
        <v>404</v>
      </c>
      <c r="E20" s="8">
        <f t="shared" si="1"/>
        <v>151</v>
      </c>
      <c r="F20" s="8">
        <f t="shared" si="1"/>
        <v>26</v>
      </c>
      <c r="G20" s="8">
        <f t="shared" si="1"/>
        <v>35</v>
      </c>
      <c r="H20" s="8">
        <f t="shared" si="1"/>
        <v>0</v>
      </c>
      <c r="I20" s="8">
        <f t="shared" si="1"/>
        <v>8</v>
      </c>
      <c r="J20" s="8">
        <f t="shared" si="1"/>
        <v>18</v>
      </c>
      <c r="K20" s="8">
        <f t="shared" si="1"/>
        <v>3</v>
      </c>
    </row>
    <row r="21" spans="1:11" ht="12.75">
      <c r="A21" s="11" t="s">
        <v>209</v>
      </c>
      <c r="B21" s="12">
        <f>SUM(C21:L21)</f>
        <v>26</v>
      </c>
      <c r="C21" s="12">
        <v>11</v>
      </c>
      <c r="D21" s="12">
        <v>14</v>
      </c>
      <c r="E21" s="12">
        <v>1</v>
      </c>
      <c r="F21" s="10"/>
      <c r="G21" s="10"/>
      <c r="H21" s="10"/>
      <c r="I21" s="10"/>
      <c r="J21" s="10"/>
      <c r="K21" s="10"/>
    </row>
    <row r="22" spans="1:11" ht="12.75">
      <c r="A22" s="11" t="s">
        <v>173</v>
      </c>
      <c r="B22" s="12">
        <f>SUM(C22:L22)</f>
        <v>34</v>
      </c>
      <c r="C22" s="12">
        <v>23</v>
      </c>
      <c r="D22" s="12">
        <v>5</v>
      </c>
      <c r="E22" s="12">
        <v>3</v>
      </c>
      <c r="F22" s="10"/>
      <c r="G22" s="12">
        <v>1</v>
      </c>
      <c r="H22" s="10"/>
      <c r="I22" s="10"/>
      <c r="J22" s="12">
        <v>2</v>
      </c>
      <c r="K22" s="10"/>
    </row>
    <row r="23" spans="1:11" ht="12.75">
      <c r="A23" s="11" t="s">
        <v>181</v>
      </c>
      <c r="B23" s="12">
        <f>SUM(B24:B27)</f>
        <v>525</v>
      </c>
      <c r="C23" s="12">
        <f aca="true" t="shared" si="2" ref="C23:K23">SUM(C24:C27)</f>
        <v>331</v>
      </c>
      <c r="D23" s="12">
        <f t="shared" si="2"/>
        <v>135</v>
      </c>
      <c r="E23" s="12">
        <f t="shared" si="2"/>
        <v>32</v>
      </c>
      <c r="F23" s="12">
        <f t="shared" si="2"/>
        <v>17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9</v>
      </c>
      <c r="K23" s="12">
        <f t="shared" si="2"/>
        <v>1</v>
      </c>
    </row>
    <row r="24" spans="1:11" ht="12.75">
      <c r="A24" s="11" t="s">
        <v>210</v>
      </c>
      <c r="B24" s="12">
        <f>SUM(C24:K24)</f>
        <v>525</v>
      </c>
      <c r="C24" s="12">
        <v>331</v>
      </c>
      <c r="D24" s="12">
        <v>135</v>
      </c>
      <c r="E24" s="12">
        <v>32</v>
      </c>
      <c r="F24" s="12">
        <v>17</v>
      </c>
      <c r="G24" s="10"/>
      <c r="H24" s="10"/>
      <c r="I24" s="10"/>
      <c r="J24" s="12">
        <v>9</v>
      </c>
      <c r="K24" s="12">
        <v>1</v>
      </c>
    </row>
    <row r="25" spans="1:11" ht="12.75">
      <c r="A25" s="11" t="s">
        <v>211</v>
      </c>
      <c r="B25" s="12">
        <f>SUM(B26:B27)</f>
        <v>0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1" t="s">
        <v>212</v>
      </c>
      <c r="B26" s="12">
        <f>SUM(C26:K26)</f>
        <v>0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11" t="s">
        <v>213</v>
      </c>
      <c r="B27" s="12">
        <f>SUM(C27:K27)</f>
        <v>0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1" t="s">
        <v>185</v>
      </c>
      <c r="B28" s="12">
        <f>SUM(C28:K28)</f>
        <v>262</v>
      </c>
      <c r="C28" s="12">
        <v>197</v>
      </c>
      <c r="D28" s="12">
        <v>31</v>
      </c>
      <c r="E28" s="12">
        <v>34</v>
      </c>
      <c r="F28" s="10"/>
      <c r="G28" s="10"/>
      <c r="H28" s="10"/>
      <c r="I28" s="10"/>
      <c r="J28" s="10"/>
      <c r="K28" s="10"/>
    </row>
    <row r="29" spans="1:11" ht="12.75">
      <c r="A29" s="11" t="s">
        <v>186</v>
      </c>
      <c r="B29" s="12">
        <f>SUM(C29:K29)</f>
        <v>154</v>
      </c>
      <c r="C29" s="12">
        <f>(C30)</f>
        <v>91</v>
      </c>
      <c r="D29" s="12">
        <f>(D30)</f>
        <v>20</v>
      </c>
      <c r="E29" s="12">
        <f>(E30)</f>
        <v>39</v>
      </c>
      <c r="F29" s="10"/>
      <c r="G29" s="12">
        <f>(G30)</f>
        <v>2</v>
      </c>
      <c r="H29" s="10"/>
      <c r="I29" s="12">
        <f>(I30)</f>
        <v>0</v>
      </c>
      <c r="J29" s="12">
        <f>(J30)</f>
        <v>1</v>
      </c>
      <c r="K29" s="12">
        <f>(K30)</f>
        <v>1</v>
      </c>
    </row>
    <row r="30" spans="1:11" ht="12.75">
      <c r="A30" s="11" t="s">
        <v>210</v>
      </c>
      <c r="B30" s="12">
        <f>SUM(C30:K30)</f>
        <v>154</v>
      </c>
      <c r="C30" s="12">
        <v>91</v>
      </c>
      <c r="D30" s="12">
        <v>20</v>
      </c>
      <c r="E30" s="12">
        <v>39</v>
      </c>
      <c r="F30" s="10"/>
      <c r="G30" s="12">
        <v>2</v>
      </c>
      <c r="H30" s="10"/>
      <c r="I30" s="10"/>
      <c r="J30" s="12">
        <v>1</v>
      </c>
      <c r="K30" s="12">
        <v>1</v>
      </c>
    </row>
    <row r="31" spans="1:11" ht="12.75">
      <c r="A31" s="11" t="s">
        <v>214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1" t="s">
        <v>215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1" t="s">
        <v>135</v>
      </c>
      <c r="B33" s="12">
        <f>SUM(C33:K33)</f>
        <v>55</v>
      </c>
      <c r="C33" s="12">
        <v>43</v>
      </c>
      <c r="D33" s="12">
        <v>11</v>
      </c>
      <c r="E33" s="12">
        <v>1</v>
      </c>
      <c r="F33" s="10"/>
      <c r="G33" s="10"/>
      <c r="H33" s="10"/>
      <c r="I33" s="10"/>
      <c r="J33" s="10"/>
      <c r="K33" s="10"/>
    </row>
    <row r="34" spans="1:11" ht="12.75">
      <c r="A34" s="11" t="s">
        <v>189</v>
      </c>
      <c r="B34" s="12">
        <f>SUM(C34:K34)</f>
        <v>32</v>
      </c>
      <c r="C34" s="12">
        <v>6</v>
      </c>
      <c r="D34" s="12">
        <v>20</v>
      </c>
      <c r="E34" s="10"/>
      <c r="F34" s="10"/>
      <c r="G34" s="12">
        <v>6</v>
      </c>
      <c r="H34" s="10"/>
      <c r="I34" s="10"/>
      <c r="J34" s="10"/>
      <c r="K34" s="10"/>
    </row>
    <row r="35" spans="1:11" ht="12.75">
      <c r="A35" s="11" t="s">
        <v>217</v>
      </c>
      <c r="B35" s="12">
        <f>SUM(C35:K35)</f>
        <v>188</v>
      </c>
      <c r="C35" s="12">
        <v>91</v>
      </c>
      <c r="D35" s="12">
        <v>72</v>
      </c>
      <c r="E35" s="12">
        <v>10</v>
      </c>
      <c r="F35" s="12">
        <v>9</v>
      </c>
      <c r="G35" s="12">
        <v>4</v>
      </c>
      <c r="H35" s="10"/>
      <c r="I35" s="12">
        <v>1</v>
      </c>
      <c r="J35" s="12">
        <v>1</v>
      </c>
      <c r="K35" s="10"/>
    </row>
    <row r="36" spans="1:11" ht="12.75">
      <c r="A36" s="11" t="s">
        <v>191</v>
      </c>
      <c r="B36" s="12">
        <v>36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 t="s">
        <v>218</v>
      </c>
      <c r="B37" s="12">
        <f>SUM(C37:K37)</f>
        <v>183</v>
      </c>
      <c r="C37" s="12">
        <v>136</v>
      </c>
      <c r="D37" s="12">
        <v>20</v>
      </c>
      <c r="E37" s="12">
        <v>20</v>
      </c>
      <c r="F37" s="10"/>
      <c r="G37" s="12">
        <v>5</v>
      </c>
      <c r="H37" s="10"/>
      <c r="I37" s="12">
        <v>1</v>
      </c>
      <c r="J37" s="12">
        <v>1</v>
      </c>
      <c r="K37" s="10"/>
    </row>
    <row r="38" spans="1:11" ht="12.75">
      <c r="A38" s="11" t="s">
        <v>193</v>
      </c>
      <c r="B38" s="12">
        <f>SUM(C38:K38)</f>
        <v>37</v>
      </c>
      <c r="C38" s="12">
        <v>17</v>
      </c>
      <c r="D38" s="12">
        <v>15</v>
      </c>
      <c r="E38" s="12">
        <v>3</v>
      </c>
      <c r="F38" s="10"/>
      <c r="G38" s="12">
        <v>2</v>
      </c>
      <c r="H38" s="10"/>
      <c r="I38" s="10"/>
      <c r="J38" s="10"/>
      <c r="K38" s="10"/>
    </row>
    <row r="39" spans="1:11" ht="12.75">
      <c r="A39" s="11" t="s">
        <v>194</v>
      </c>
      <c r="B39" s="12">
        <f>SUM(C39:K39)</f>
        <v>74</v>
      </c>
      <c r="C39" s="12">
        <v>58</v>
      </c>
      <c r="D39" s="12">
        <v>6</v>
      </c>
      <c r="E39" s="12">
        <v>4</v>
      </c>
      <c r="F39" s="10"/>
      <c r="G39" s="12">
        <v>2</v>
      </c>
      <c r="H39" s="10"/>
      <c r="I39" s="10"/>
      <c r="J39" s="12">
        <v>3</v>
      </c>
      <c r="K39" s="12">
        <v>1</v>
      </c>
    </row>
    <row r="40" spans="1:11" ht="12.75">
      <c r="A40" s="11" t="s">
        <v>195</v>
      </c>
      <c r="B40" s="12">
        <f>SUM(C40:K40)</f>
        <v>127</v>
      </c>
      <c r="C40" s="12">
        <v>48</v>
      </c>
      <c r="D40" s="12">
        <v>55</v>
      </c>
      <c r="E40" s="12">
        <v>4</v>
      </c>
      <c r="F40" s="10"/>
      <c r="G40" s="12">
        <v>13</v>
      </c>
      <c r="H40" s="10"/>
      <c r="I40" s="12">
        <v>6</v>
      </c>
      <c r="J40" s="12">
        <v>1</v>
      </c>
      <c r="K40" s="10"/>
    </row>
    <row r="41" spans="1:10" ht="12.75">
      <c r="A41" s="1" t="s">
        <v>219</v>
      </c>
      <c r="J41" s="1" t="s">
        <v>220</v>
      </c>
    </row>
    <row r="42" ht="12.75">
      <c r="A42" s="1" t="s">
        <v>221</v>
      </c>
    </row>
  </sheetData>
  <sheetProtection password="CA55" sheet="1" objects="1" scenarios="1"/>
  <mergeCells count="8">
    <mergeCell ref="A1:K1"/>
    <mergeCell ref="A2:K2"/>
    <mergeCell ref="A3:K3"/>
    <mergeCell ref="A6:A8"/>
    <mergeCell ref="G7:K7"/>
    <mergeCell ref="D7:F7"/>
    <mergeCell ref="D6:K6"/>
    <mergeCell ref="B6:B8"/>
  </mergeCells>
  <printOptions horizontalCentered="1"/>
  <pageMargins left="0.75" right="0.75" top="1" bottom="1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8"/>
  <sheetViews>
    <sheetView showGridLines="0" workbookViewId="0" topLeftCell="B2">
      <selection activeCell="A4" sqref="A4:J4"/>
    </sheetView>
  </sheetViews>
  <sheetFormatPr defaultColWidth="9.625" defaultRowHeight="12.75"/>
  <cols>
    <col min="1" max="1" width="37.625" style="2" customWidth="1"/>
    <col min="2" max="2" width="9.625" style="2" customWidth="1"/>
    <col min="3" max="3" width="9.125" style="2" customWidth="1"/>
    <col min="4" max="4" width="10.25390625" style="2" customWidth="1"/>
    <col min="5" max="5" width="9.625" style="2" customWidth="1"/>
    <col min="6" max="6" width="7.875" style="2" customWidth="1"/>
    <col min="7" max="7" width="9.125" style="2" customWidth="1"/>
    <col min="8" max="8" width="9.625" style="2" customWidth="1"/>
    <col min="9" max="9" width="9.375" style="2" customWidth="1"/>
    <col min="10" max="10" width="7.375" style="2" bestFit="1" customWidth="1"/>
    <col min="11" max="11" width="1.625" style="2" customWidth="1"/>
    <col min="12" max="16384" width="9.625" style="2" customWidth="1"/>
  </cols>
  <sheetData>
    <row r="1" spans="1:10" s="4" customFormat="1" ht="12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s="4" customFormat="1" ht="12.75">
      <c r="A2" s="378" t="s">
        <v>222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s="4" customFormat="1" ht="12.75">
      <c r="A3" s="378" t="s">
        <v>223</v>
      </c>
      <c r="B3" s="378"/>
      <c r="C3" s="378"/>
      <c r="D3" s="378"/>
      <c r="E3" s="378"/>
      <c r="F3" s="378"/>
      <c r="G3" s="378"/>
      <c r="H3" s="378"/>
      <c r="I3" s="378"/>
      <c r="J3" s="378"/>
    </row>
    <row r="4" spans="1:10" s="4" customFormat="1" ht="12.75">
      <c r="A4" s="378" t="s">
        <v>224</v>
      </c>
      <c r="B4" s="378"/>
      <c r="C4" s="378"/>
      <c r="D4" s="378"/>
      <c r="E4" s="378"/>
      <c r="F4" s="378"/>
      <c r="G4" s="378"/>
      <c r="H4" s="378"/>
      <c r="I4" s="378"/>
      <c r="J4" s="378"/>
    </row>
    <row r="5" s="4" customFormat="1" ht="12.75">
      <c r="A5" s="3"/>
    </row>
    <row r="6" spans="1:10" s="4" customFormat="1" ht="12.75">
      <c r="A6" s="3" t="s">
        <v>225</v>
      </c>
      <c r="B6" s="3" t="s">
        <v>226</v>
      </c>
      <c r="D6" s="151"/>
      <c r="E6" s="151"/>
      <c r="F6" s="151"/>
      <c r="G6" s="3" t="s">
        <v>64</v>
      </c>
      <c r="H6" s="3" t="s">
        <v>64</v>
      </c>
      <c r="I6" s="151"/>
      <c r="J6" s="151"/>
    </row>
    <row r="7" spans="1:10" s="4" customFormat="1" ht="12.75">
      <c r="A7" s="382" t="s">
        <v>743</v>
      </c>
      <c r="B7" s="375" t="s">
        <v>115</v>
      </c>
      <c r="C7" s="374" t="s">
        <v>747</v>
      </c>
      <c r="D7" s="374"/>
      <c r="E7" s="374"/>
      <c r="F7" s="374"/>
      <c r="G7" s="374"/>
      <c r="H7" s="374"/>
      <c r="I7" s="374"/>
      <c r="J7" s="374"/>
    </row>
    <row r="8" spans="1:10" s="4" customFormat="1" ht="12.75">
      <c r="A8" s="383"/>
      <c r="B8" s="376"/>
      <c r="C8" s="374" t="s">
        <v>203</v>
      </c>
      <c r="D8" s="374"/>
      <c r="E8" s="374"/>
      <c r="F8" s="374"/>
      <c r="G8" s="374" t="s">
        <v>744</v>
      </c>
      <c r="H8" s="374"/>
      <c r="I8" s="374"/>
      <c r="J8" s="374"/>
    </row>
    <row r="9" spans="1:10" s="4" customFormat="1" ht="12.75">
      <c r="A9" s="384"/>
      <c r="B9" s="366"/>
      <c r="C9" s="139" t="s">
        <v>205</v>
      </c>
      <c r="D9" s="124" t="s">
        <v>204</v>
      </c>
      <c r="E9" s="124" t="s">
        <v>227</v>
      </c>
      <c r="F9" s="124" t="s">
        <v>207</v>
      </c>
      <c r="G9" s="124" t="s">
        <v>205</v>
      </c>
      <c r="H9" s="124" t="s">
        <v>204</v>
      </c>
      <c r="I9" s="124" t="s">
        <v>227</v>
      </c>
      <c r="J9" s="124" t="s">
        <v>207</v>
      </c>
    </row>
    <row r="10" spans="1:11" s="4" customFormat="1" ht="24.75" customHeight="1">
      <c r="A10" s="7" t="s">
        <v>44</v>
      </c>
      <c r="B10" s="127">
        <f aca="true" t="shared" si="0" ref="B10:J10">SUM(B11:B27)</f>
        <v>5008</v>
      </c>
      <c r="C10" s="127">
        <f t="shared" si="0"/>
        <v>53</v>
      </c>
      <c r="D10" s="127">
        <f t="shared" si="0"/>
        <v>3730</v>
      </c>
      <c r="E10" s="127">
        <f t="shared" si="0"/>
        <v>1021</v>
      </c>
      <c r="F10" s="127">
        <f t="shared" si="0"/>
        <v>79</v>
      </c>
      <c r="G10" s="127">
        <f t="shared" si="0"/>
        <v>8</v>
      </c>
      <c r="H10" s="127">
        <f t="shared" si="0"/>
        <v>89</v>
      </c>
      <c r="I10" s="127">
        <f t="shared" si="0"/>
        <v>18</v>
      </c>
      <c r="J10" s="127">
        <f t="shared" si="0"/>
        <v>10</v>
      </c>
      <c r="K10" s="152"/>
    </row>
    <row r="11" spans="1:10" ht="12.75">
      <c r="A11" s="11" t="s">
        <v>120</v>
      </c>
      <c r="B11" s="12">
        <f aca="true" t="shared" si="1" ref="B11:B27">SUM(C11:J11)</f>
        <v>1603</v>
      </c>
      <c r="C11" s="12">
        <v>16</v>
      </c>
      <c r="D11" s="12">
        <v>1497</v>
      </c>
      <c r="E11" s="12">
        <v>48</v>
      </c>
      <c r="F11" s="10"/>
      <c r="G11" s="12">
        <v>6</v>
      </c>
      <c r="H11" s="12">
        <v>25</v>
      </c>
      <c r="I11" s="12">
        <v>6</v>
      </c>
      <c r="J11" s="12">
        <v>5</v>
      </c>
    </row>
    <row r="12" spans="1:10" ht="12.75">
      <c r="A12" s="11" t="s">
        <v>121</v>
      </c>
      <c r="B12" s="12">
        <f t="shared" si="1"/>
        <v>289</v>
      </c>
      <c r="C12" s="12">
        <v>21</v>
      </c>
      <c r="D12" s="12">
        <v>265</v>
      </c>
      <c r="E12" s="10"/>
      <c r="F12" s="10"/>
      <c r="G12" s="10"/>
      <c r="H12" s="12">
        <v>3</v>
      </c>
      <c r="I12" s="10"/>
      <c r="J12" s="10"/>
    </row>
    <row r="13" spans="1:10" ht="12.75">
      <c r="A13" s="11" t="s">
        <v>122</v>
      </c>
      <c r="B13" s="12">
        <f t="shared" si="1"/>
        <v>296</v>
      </c>
      <c r="C13" s="10"/>
      <c r="D13" s="12">
        <v>18</v>
      </c>
      <c r="E13" s="12">
        <v>274</v>
      </c>
      <c r="F13" s="10"/>
      <c r="G13" s="10"/>
      <c r="H13" s="12">
        <v>4</v>
      </c>
      <c r="I13" s="10"/>
      <c r="J13" s="10"/>
    </row>
    <row r="14" spans="1:10" ht="12.75">
      <c r="A14" s="11" t="s">
        <v>123</v>
      </c>
      <c r="B14" s="12">
        <f t="shared" si="1"/>
        <v>273</v>
      </c>
      <c r="C14" s="10"/>
      <c r="D14" s="12">
        <v>159</v>
      </c>
      <c r="E14" s="12">
        <v>113</v>
      </c>
      <c r="F14" s="10"/>
      <c r="G14" s="10"/>
      <c r="H14" s="12">
        <v>1</v>
      </c>
      <c r="I14" s="10"/>
      <c r="J14" s="10"/>
    </row>
    <row r="15" spans="1:10" ht="12.75">
      <c r="A15" s="11" t="s">
        <v>124</v>
      </c>
      <c r="B15" s="12">
        <f t="shared" si="1"/>
        <v>388</v>
      </c>
      <c r="C15" s="10"/>
      <c r="D15" s="12">
        <v>358</v>
      </c>
      <c r="E15" s="12">
        <v>23</v>
      </c>
      <c r="F15" s="12">
        <v>7</v>
      </c>
      <c r="G15" s="10"/>
      <c r="H15" s="10"/>
      <c r="I15" s="10"/>
      <c r="J15" s="10"/>
    </row>
    <row r="16" spans="1:10" ht="12.75">
      <c r="A16" s="11" t="s">
        <v>125</v>
      </c>
      <c r="B16" s="12">
        <f t="shared" si="1"/>
        <v>103</v>
      </c>
      <c r="C16" s="10"/>
      <c r="D16" s="12">
        <v>97</v>
      </c>
      <c r="E16" s="10"/>
      <c r="F16" s="12">
        <v>2</v>
      </c>
      <c r="G16" s="10"/>
      <c r="H16" s="12">
        <v>4</v>
      </c>
      <c r="I16" s="10"/>
      <c r="J16" s="10"/>
    </row>
    <row r="17" spans="1:10" ht="12.75">
      <c r="A17" s="11" t="s">
        <v>126</v>
      </c>
      <c r="B17" s="12">
        <f t="shared" si="1"/>
        <v>189</v>
      </c>
      <c r="C17" s="10"/>
      <c r="D17" s="12">
        <v>32</v>
      </c>
      <c r="E17" s="12">
        <v>112</v>
      </c>
      <c r="F17" s="12">
        <v>40</v>
      </c>
      <c r="G17" s="10"/>
      <c r="H17" s="12">
        <v>2</v>
      </c>
      <c r="I17" s="12">
        <v>2</v>
      </c>
      <c r="J17" s="12">
        <v>1</v>
      </c>
    </row>
    <row r="18" spans="1:10" ht="12.75">
      <c r="A18" s="11" t="s">
        <v>156</v>
      </c>
      <c r="B18" s="12">
        <f t="shared" si="1"/>
        <v>117</v>
      </c>
      <c r="C18" s="10"/>
      <c r="D18" s="12">
        <v>98</v>
      </c>
      <c r="E18" s="12">
        <v>8</v>
      </c>
      <c r="F18" s="10"/>
      <c r="G18" s="10"/>
      <c r="H18" s="12">
        <v>11</v>
      </c>
      <c r="I18" s="10"/>
      <c r="J18" s="10"/>
    </row>
    <row r="19" spans="1:10" ht="12.75">
      <c r="A19" s="11" t="s">
        <v>128</v>
      </c>
      <c r="B19" s="12">
        <f t="shared" si="1"/>
        <v>107</v>
      </c>
      <c r="C19" s="10"/>
      <c r="D19" s="12">
        <v>107</v>
      </c>
      <c r="E19" s="10"/>
      <c r="F19" s="10"/>
      <c r="G19" s="10"/>
      <c r="H19" s="10"/>
      <c r="I19" s="10"/>
      <c r="J19" s="10"/>
    </row>
    <row r="20" spans="1:10" ht="12.75">
      <c r="A20" s="11" t="s">
        <v>129</v>
      </c>
      <c r="B20" s="12">
        <f t="shared" si="1"/>
        <v>107</v>
      </c>
      <c r="C20" s="10"/>
      <c r="D20" s="12">
        <v>94</v>
      </c>
      <c r="E20" s="12">
        <v>1</v>
      </c>
      <c r="F20" s="10"/>
      <c r="G20" s="12">
        <v>1</v>
      </c>
      <c r="H20" s="12">
        <v>11</v>
      </c>
      <c r="I20" s="10"/>
      <c r="J20" s="10"/>
    </row>
    <row r="21" spans="1:10" ht="12.75">
      <c r="A21" s="11" t="s">
        <v>130</v>
      </c>
      <c r="B21" s="12">
        <f t="shared" si="1"/>
        <v>161</v>
      </c>
      <c r="C21" s="10"/>
      <c r="D21" s="12">
        <v>64</v>
      </c>
      <c r="E21" s="12">
        <v>94</v>
      </c>
      <c r="F21" s="10"/>
      <c r="G21" s="10"/>
      <c r="H21" s="10"/>
      <c r="I21" s="12">
        <v>3</v>
      </c>
      <c r="J21" s="10"/>
    </row>
    <row r="22" spans="1:10" ht="12.75">
      <c r="A22" s="11" t="s">
        <v>131</v>
      </c>
      <c r="B22" s="12">
        <f t="shared" si="1"/>
        <v>55</v>
      </c>
      <c r="C22" s="10"/>
      <c r="D22" s="12">
        <v>54</v>
      </c>
      <c r="E22" s="10"/>
      <c r="F22" s="10"/>
      <c r="G22" s="10"/>
      <c r="H22" s="12">
        <v>1</v>
      </c>
      <c r="I22" s="10"/>
      <c r="J22" s="10"/>
    </row>
    <row r="23" spans="1:10" ht="12.75">
      <c r="A23" s="11" t="s">
        <v>132</v>
      </c>
      <c r="B23" s="12">
        <f t="shared" si="1"/>
        <v>624</v>
      </c>
      <c r="C23" s="10"/>
      <c r="D23" s="12">
        <v>454</v>
      </c>
      <c r="E23" s="12">
        <v>153</v>
      </c>
      <c r="F23" s="10"/>
      <c r="G23" s="10"/>
      <c r="H23" s="12">
        <v>15</v>
      </c>
      <c r="I23" s="12">
        <v>1</v>
      </c>
      <c r="J23" s="12">
        <v>1</v>
      </c>
    </row>
    <row r="24" spans="1:10" ht="12.75">
      <c r="A24" s="11" t="s">
        <v>133</v>
      </c>
      <c r="B24" s="12">
        <f t="shared" si="1"/>
        <v>379</v>
      </c>
      <c r="C24" s="12">
        <v>12</v>
      </c>
      <c r="D24" s="12">
        <v>244</v>
      </c>
      <c r="E24" s="12">
        <v>85</v>
      </c>
      <c r="F24" s="12">
        <v>26</v>
      </c>
      <c r="G24" s="10"/>
      <c r="H24" s="12">
        <v>6</v>
      </c>
      <c r="I24" s="12">
        <v>3</v>
      </c>
      <c r="J24" s="12">
        <v>3</v>
      </c>
    </row>
    <row r="25" spans="1:10" ht="12.75">
      <c r="A25" s="11" t="s">
        <v>134</v>
      </c>
      <c r="B25" s="12">
        <f t="shared" si="1"/>
        <v>36</v>
      </c>
      <c r="C25" s="10"/>
      <c r="D25" s="10"/>
      <c r="E25" s="12">
        <v>36</v>
      </c>
      <c r="F25" s="10"/>
      <c r="G25" s="10"/>
      <c r="H25" s="10"/>
      <c r="I25" s="10"/>
      <c r="J25" s="10"/>
    </row>
    <row r="26" spans="1:10" ht="12.75">
      <c r="A26" s="11" t="s">
        <v>228</v>
      </c>
      <c r="B26" s="12">
        <f t="shared" si="1"/>
        <v>226</v>
      </c>
      <c r="C26" s="10"/>
      <c r="D26" s="12">
        <v>157</v>
      </c>
      <c r="E26" s="12">
        <v>64</v>
      </c>
      <c r="F26" s="10"/>
      <c r="G26" s="10"/>
      <c r="H26" s="12">
        <v>3</v>
      </c>
      <c r="I26" s="12">
        <v>2</v>
      </c>
      <c r="J26" s="10"/>
    </row>
    <row r="27" spans="1:10" ht="12.75">
      <c r="A27" s="11" t="s">
        <v>196</v>
      </c>
      <c r="B27" s="12">
        <f t="shared" si="1"/>
        <v>55</v>
      </c>
      <c r="C27" s="12">
        <v>4</v>
      </c>
      <c r="D27" s="12">
        <v>32</v>
      </c>
      <c r="E27" s="12">
        <v>10</v>
      </c>
      <c r="F27" s="12">
        <v>4</v>
      </c>
      <c r="G27" s="12">
        <v>1</v>
      </c>
      <c r="H27" s="12">
        <v>3</v>
      </c>
      <c r="I27" s="12">
        <v>1</v>
      </c>
      <c r="J27" s="10"/>
    </row>
    <row r="28" spans="1:10" ht="12.75">
      <c r="A28" s="1" t="s">
        <v>229</v>
      </c>
      <c r="H28" s="1" t="s">
        <v>64</v>
      </c>
      <c r="I28" s="2" t="s">
        <v>828</v>
      </c>
      <c r="J28" s="1"/>
    </row>
  </sheetData>
  <sheetProtection password="CA55" sheet="1" objects="1" scenarios="1"/>
  <mergeCells count="9">
    <mergeCell ref="C8:F8"/>
    <mergeCell ref="G8:J8"/>
    <mergeCell ref="C7:J7"/>
    <mergeCell ref="A1:J1"/>
    <mergeCell ref="A2:J2"/>
    <mergeCell ref="A3:J3"/>
    <mergeCell ref="A4:J4"/>
    <mergeCell ref="A7:A9"/>
    <mergeCell ref="B7:B9"/>
  </mergeCells>
  <printOptions horizontalCentered="1"/>
  <pageMargins left="0.75" right="0.75" top="0.42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Planeación y Desarrollo Universitario UAN</dc:creator>
  <cp:keywords/>
  <dc:description/>
  <cp:lastModifiedBy>UDI</cp:lastModifiedBy>
  <cp:lastPrinted>2003-01-30T20:25:27Z</cp:lastPrinted>
  <dcterms:created xsi:type="dcterms:W3CDTF">2000-02-16T20:22:01Z</dcterms:created>
  <dcterms:modified xsi:type="dcterms:W3CDTF">2007-03-20T16:54:30Z</dcterms:modified>
  <cp:category/>
  <cp:version/>
  <cp:contentType/>
  <cp:contentStatus/>
</cp:coreProperties>
</file>