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INDICE" sheetId="1" r:id="rId1"/>
    <sheet name="Cuadro 1" sheetId="2" r:id="rId2"/>
    <sheet name="Cuadro 2" sheetId="3" r:id="rId3"/>
    <sheet name="Cuadro 3" sheetId="4" r:id="rId4"/>
    <sheet name="Cuadros 4 y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" sheetId="13" r:id="rId13"/>
    <sheet name="Cuadro 14" sheetId="14" r:id="rId14"/>
    <sheet name="Cuadro 15" sheetId="15" r:id="rId15"/>
    <sheet name="Cuadro 16" sheetId="16" r:id="rId16"/>
    <sheet name="CUAD17" sheetId="17" r:id="rId17"/>
    <sheet name="CUAD18" sheetId="18" r:id="rId18"/>
    <sheet name="CUAD19" sheetId="19" r:id="rId19"/>
    <sheet name="CUAD20" sheetId="20" r:id="rId20"/>
    <sheet name="CUAD21" sheetId="21" r:id="rId21"/>
    <sheet name="CUAD22" sheetId="22" r:id="rId22"/>
    <sheet name="CUAD23" sheetId="23" r:id="rId23"/>
    <sheet name="CUAD24" sheetId="24" r:id="rId24"/>
    <sheet name="CUAD25" sheetId="25" r:id="rId25"/>
    <sheet name="CUAD26" sheetId="26" r:id="rId26"/>
    <sheet name="CUAD27" sheetId="27" r:id="rId27"/>
    <sheet name="CUAD28" sheetId="28" r:id="rId28"/>
    <sheet name="CUAD29" sheetId="29" r:id="rId29"/>
    <sheet name="CUAD30" sheetId="30" r:id="rId30"/>
    <sheet name="CUAD31" sheetId="31" r:id="rId31"/>
    <sheet name="CUAD32" sheetId="32" r:id="rId32"/>
    <sheet name="CUAD33" sheetId="33" r:id="rId33"/>
    <sheet name="CUAD34" sheetId="34" r:id="rId34"/>
  </sheets>
  <definedNames>
    <definedName name="__123Graph_A" hidden="1">'Cuadro 6'!$B$17:$B$35</definedName>
    <definedName name="__123Graph_F" hidden="1">'Cuadro 15'!$AE$4:$AE$4</definedName>
    <definedName name="__123Graph_X" hidden="1">'Cuadro 6'!$A$17:$A$35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1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2" hidden="1">1</definedName>
    <definedName name="_Regression_Int" localSheetId="3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4" hidden="1">1</definedName>
    <definedName name="_xlnm.Print_Area" localSheetId="15">'Cuadro 16'!$A$1:$AJ$35</definedName>
    <definedName name="Imprimir_área_IM">#REF!</definedName>
    <definedName name="_xlnm.Print_Titles" localSheetId="13">'Cuadro 14'!$A:$A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<sst xmlns="http://schemas.openxmlformats.org/spreadsheetml/2006/main" count="2707" uniqueCount="911">
  <si>
    <t>CUADRO No. 4</t>
  </si>
  <si>
    <t>CUADRO No. 5</t>
  </si>
  <si>
    <t>CUADRO No. 6</t>
  </si>
  <si>
    <t>CUADRO No. 7</t>
  </si>
  <si>
    <t>CUADRO No. 8</t>
  </si>
  <si>
    <t>CUADRO No. 9</t>
  </si>
  <si>
    <t>CUADRO No. 10</t>
  </si>
  <si>
    <t>CUADRO No. 11</t>
  </si>
  <si>
    <t>CUADRO No. 14</t>
  </si>
  <si>
    <t>CUADRO No. 17</t>
  </si>
  <si>
    <t>CUADRO No. 20</t>
  </si>
  <si>
    <t>CUADRO No. 23</t>
  </si>
  <si>
    <t>CUADRO No. 24</t>
  </si>
  <si>
    <t>CUADRO No. 25</t>
  </si>
  <si>
    <t>CUADRO No. 26</t>
  </si>
  <si>
    <t>CUADRO No. 27</t>
  </si>
  <si>
    <t>INDICE</t>
  </si>
  <si>
    <t>CUADRO No. 29</t>
  </si>
  <si>
    <t>CUADRO No. 30</t>
  </si>
  <si>
    <t>CUADRO No. 31</t>
  </si>
  <si>
    <t>CUADRO No. 32</t>
  </si>
  <si>
    <t>CUADRO No. 33</t>
  </si>
  <si>
    <t>CUADRO No. 34</t>
  </si>
  <si>
    <t>CUADRO No. 28</t>
  </si>
  <si>
    <t>Pág.</t>
  </si>
  <si>
    <t>INTRODUCCION</t>
  </si>
  <si>
    <t>CUADRO No. 1</t>
  </si>
  <si>
    <t>CUADRO No. 12</t>
  </si>
  <si>
    <t>CUADRO No. 13</t>
  </si>
  <si>
    <t>CUADRO No. 15</t>
  </si>
  <si>
    <t>CUADRO No. 16</t>
  </si>
  <si>
    <t>CUADRO No. 18</t>
  </si>
  <si>
    <t>CUADRO No. 19</t>
  </si>
  <si>
    <t>CUADRO No. 21</t>
  </si>
  <si>
    <t>CUADRO No. 22</t>
  </si>
  <si>
    <t>CUADRO No. 2</t>
  </si>
  <si>
    <t>CUADRO No. 3</t>
  </si>
  <si>
    <t>POBLACION ESCOLAR POR NIVEL DE ESTUDIO, ESCUELA Y NIVEL.</t>
  </si>
  <si>
    <t>POBLACION ESCOLAR POR SEXO, GRADO, ESCUELA Y NIVEL.</t>
  </si>
  <si>
    <t xml:space="preserve">ALUMNOS DE PRIMER GRADO RESPECTO A LA MATRICULA DEL NIVEL, DE LA ESCUELA Y DE LA UNIVERSIDAD.    </t>
  </si>
  <si>
    <t>MATRICULA DEL NIVEL MEDIO SUPERIOR POR BACHILLERATO Y GRADO.</t>
  </si>
  <si>
    <t>POBLACION ESCOLAR DE PRIMER INGRESO, REINGRESO Y REPETIDOR POR NIVEL, ESCUELA Y GRADO.</t>
  </si>
  <si>
    <t>ALUMNOS INSCRITOS AL PRIMER GRADO DE POSGRADO Y LICENCIATURA, POR INSTITUCION DE PROCEDENCIA.</t>
  </si>
  <si>
    <t>ALUMNOS INSCRITOS AL PRIMER GRADO DEL NIVEL MEDIO SUPERIOR, PROVENIENTES DE NAYARIT Y DE OTROS ESTADOS.</t>
  </si>
  <si>
    <t>POBLACION ESCOLAR DE LICENCIATURA Y POSGRADO SEGUN ENTIDAD FEDERATIVA DE NACIMIENTO.</t>
  </si>
  <si>
    <t>POBLACION ESCOLAR DEL NIVEL MEDIO SUPERIOR SEGÚN ENTIDAD FEDERATIVA DE NACIMIENTO POR ESCUELA Y GRADO.</t>
  </si>
  <si>
    <t>POBLACION ESCOLAR DE LICENCIATURA Y POSGRADO SEGÚN ANTECEDENTE DE ESTUDIO, POR ESTADO, ESCUELA Y GRADO.</t>
  </si>
  <si>
    <t>POBLACION ESCOLAR DEL NIVEL MEDIO SUPERIOR SEGÚN ANTECEDENTE DE ESTUDIO, POR ESTADO, ESCUELA Y GRADO.</t>
  </si>
  <si>
    <t>POBLACION ESCOLAR DE LICENCIATURA Y POSGRADO SEGUN MUNICIPIO DE NACIMIENTO.</t>
  </si>
  <si>
    <t>POBLACION ESCOLAR DEL NIVEL MEDIO SUPERIOR SEGÚN MUNICIPIO DE NACIMIENTO.</t>
  </si>
  <si>
    <t>MANUAL DE ESTADISTICAS BASICAS No. 14</t>
  </si>
  <si>
    <t>1993 - 1994</t>
  </si>
  <si>
    <t xml:space="preserve"> </t>
  </si>
  <si>
    <t>CUADROS  ESTADISTICOS.</t>
  </si>
  <si>
    <t>POBLACION ESCOLAR DEL NIVEL MEDIO SUPERIOR DE ACUERDO AL MUNICIPIO DONDE CURSARON EL ANTECEDENTE DE ESTUDIO.</t>
  </si>
  <si>
    <t>POBLACION ESCOLAR POR NIVEL, ESCUELA, EDAD Y SEXO.</t>
  </si>
  <si>
    <t>POBLACION ESCOLAR, NUMERO DE GRUPOS Y PROMEDIO DE ALUMNOS POR GRUPO, POR NIVEL, ESCUELA Y GRADO.</t>
  </si>
  <si>
    <t>ALUMNOS BECADOS Y TIPOS DE BECA POR NIVEL, ESCUELA Y SEXO.</t>
  </si>
  <si>
    <t>INDICES DE APROBACION, REPROBACION Y DESERCION POR NIVEL Y ESCUELA DEL CICLO INMEDIATO ANTERIOR 92/93.</t>
  </si>
  <si>
    <t>MATRICULA TOTAL DE ALUMNOS DE PRIMER GRADO Y EGRESADOS, POR SEXO Y NIVEL.</t>
  </si>
  <si>
    <t>EGRESADOS DEL NIVEL MEDIO SUPERIOR POR BACHILLERATO Y SEXO CICLO 92/93.</t>
  </si>
  <si>
    <t>TITULADOS POR NIVEL, ESCUELA Y SEXO, DE SEPTIEMBRE DE 1992 A AGOSTO DEL 93.</t>
  </si>
  <si>
    <t>PRESTADORES DE SERVICIO SOCIAL POR NIVEL (1/ENERO AL 29/DICIEMBRE DE 1993).</t>
  </si>
  <si>
    <t>POBLACION ESCOLAR, NUMERO DE MAESTROS Y ALUMNOS POR MAESTRO.</t>
  </si>
  <si>
    <t>PERSONAL DOCENTE POR CATEGORIA, NIVEL Y ESCUELA.</t>
  </si>
  <si>
    <t>PERSONAL DOCENTE POR CATEGORIA, NIVEL, ESCUELA Y SEXO.</t>
  </si>
  <si>
    <t>DISTRIBUCION ABSOLUTA Y RELATIVA DE LA PLANTA DOCENTE POR SEXO Y ESCUELA.</t>
  </si>
  <si>
    <t>GRADO ACADEMICO DEL PERSONAL DOCENTE POR NIVEL Y ESCUELA.</t>
  </si>
  <si>
    <t>GRADO ACADEMICO DEL PERSONAL DOCENTE POR NIVEL Y CATEGORIA.</t>
  </si>
  <si>
    <t>PERSONAL DIRECTIVO, DOCENTE, ADMINISTRATIVO, INTENDENCIA Y MANTENIMIENTO.</t>
  </si>
  <si>
    <t>DISTRIBUCION DEL PERSONAL DE LA UNIVERSIDAD POR SEXO, NIVEL Y ESCUELA.</t>
  </si>
  <si>
    <t>DISTRIBUCION DEL PERSONAL DE LA UNIVERSIDAD POR SEXO Y DEPENDENCIA.</t>
  </si>
  <si>
    <t>POBLACION ESCOLAR DE LA UNIVERSIDAD Y PORCENTAJE DE LA MATRICULA POR ESCUELA.</t>
  </si>
  <si>
    <t>POBLACION ESCOLAR DE LICENCIATURA Y POSGRADO DE ACUERDO AL MUNICIPIO DONDE CURSARON EL ANTECEDENTE DE ESTUDIO.</t>
  </si>
  <si>
    <t>UNIVERSIDAD AUTONOMA DE NAYARIT</t>
  </si>
  <si>
    <t>POBLACION ESCOLAR DE LA UNIVERSIDAD Y DISTRIBUCION</t>
  </si>
  <si>
    <t>PORCENTUAL DE LA MATRICULA POR ESCUELA. CICLO ESCOLAR 1993/1994.</t>
  </si>
  <si>
    <t xml:space="preserve">POBLACION </t>
  </si>
  <si>
    <t>% RESPECTO A LA</t>
  </si>
  <si>
    <t>% RESPECTO</t>
  </si>
  <si>
    <t xml:space="preserve">  NIVEL  Y  ESCUELA</t>
  </si>
  <si>
    <t>ESCOLAR</t>
  </si>
  <si>
    <t xml:space="preserve">  UNIVERSIDAD</t>
  </si>
  <si>
    <t>AL NIVEL</t>
  </si>
  <si>
    <t xml:space="preserve">  NIVEL POSGRADO</t>
  </si>
  <si>
    <t xml:space="preserve">  MAESTRIA</t>
  </si>
  <si>
    <t xml:space="preserve">   HORTICULTURA TROPICAL</t>
  </si>
  <si>
    <t xml:space="preserve">  ESPECIALIDAD</t>
  </si>
  <si>
    <t xml:space="preserve">   ODONTOPEDIATRIA</t>
  </si>
  <si>
    <t xml:space="preserve">   PROD. ANIMAL BOVINOS TROPICO SECO</t>
  </si>
  <si>
    <t xml:space="preserve">  NIVEL LICENCIATURA</t>
  </si>
  <si>
    <t xml:space="preserve">   AGRICULTURA</t>
  </si>
  <si>
    <t xml:space="preserve">   CIENCIAS DE LA EDUCACION</t>
  </si>
  <si>
    <t xml:space="preserve">   COMERCIO Y ADMINISTRACION</t>
  </si>
  <si>
    <t xml:space="preserve">         TRONCO COMUN</t>
  </si>
  <si>
    <t xml:space="preserve">         CONTADOR PUBLICO Y AUDITOR</t>
  </si>
  <si>
    <t xml:space="preserve">         ADMINISTRACION</t>
  </si>
  <si>
    <t xml:space="preserve">         CONTADURIA</t>
  </si>
  <si>
    <t xml:space="preserve">   DERECHO</t>
  </si>
  <si>
    <t xml:space="preserve">   ECONOMIA</t>
  </si>
  <si>
    <t xml:space="preserve">         ECONOMIA</t>
  </si>
  <si>
    <t xml:space="preserve">         INFORMATICA Y ESTADISTICAS</t>
  </si>
  <si>
    <t xml:space="preserve">   ENFERMERIA Y OBSTETRICIA</t>
  </si>
  <si>
    <t xml:space="preserve">   INGENIERIA PESQUERA</t>
  </si>
  <si>
    <t xml:space="preserve">   CIENCIAS E INGENIERIAS*</t>
  </si>
  <si>
    <t xml:space="preserve">   MEDICINA HUMANA</t>
  </si>
  <si>
    <t xml:space="preserve">   MEDICINA VETERINARIA Y ZOOTECNIA</t>
  </si>
  <si>
    <t xml:space="preserve">   ODONTOLOGIA</t>
  </si>
  <si>
    <t xml:space="preserve">   TURISMO</t>
  </si>
  <si>
    <t xml:space="preserve">  NIVEL MEDIO SUPERIOR</t>
  </si>
  <si>
    <t xml:space="preserve">   PREPA No. 1  TEPIC</t>
  </si>
  <si>
    <t xml:space="preserve">   PREPA No. 2  SANTIAGO IXCUINTLA</t>
  </si>
  <si>
    <t xml:space="preserve">   PREPA No. 3  ACAPONETA</t>
  </si>
  <si>
    <t xml:space="preserve">   PREPA No. 4  TECUALA</t>
  </si>
  <si>
    <t xml:space="preserve">   PREPA No. 5  TUXPAN</t>
  </si>
  <si>
    <t xml:space="preserve">   PREPA No. 6  IXTLAN DEL RIO</t>
  </si>
  <si>
    <t xml:space="preserve">   PREPA No. 7  COMPOSTELA</t>
  </si>
  <si>
    <t xml:space="preserve">   PREPA No. 8  AHUACATLAN</t>
  </si>
  <si>
    <t xml:space="preserve">   PREPA No. 9  VILLA HIDALGO</t>
  </si>
  <si>
    <t xml:space="preserve">   PREPA No. 10 VALLE DE BANDERAS</t>
  </si>
  <si>
    <t xml:space="preserve">   PREPA No. 11 RUIZ</t>
  </si>
  <si>
    <t xml:space="preserve">   PREPA No. 12 SAN BLAS</t>
  </si>
  <si>
    <t xml:space="preserve">   PREPA No. 13 TEPIC</t>
  </si>
  <si>
    <t xml:space="preserve">   PREPA No. 14 (ABIERTA) TEPIC</t>
  </si>
  <si>
    <t xml:space="preserve">   PREPA No. 15 PUENTE DE CAMOTLAN </t>
  </si>
  <si>
    <t>* ANTES ESCUELA SUPERIOR DE INGENIERIA QUIMICA INDUSTRIAL</t>
  </si>
  <si>
    <t xml:space="preserve">         UAN-DPDU</t>
  </si>
  <si>
    <t>POBLACION ESCOLAR POR NIVEL DE ESTUDIO, ESCUELA Y GRADO. CICLO ESCOLAR 1993/1994.</t>
  </si>
  <si>
    <t>TOTAL</t>
  </si>
  <si>
    <t>PRIMERO</t>
  </si>
  <si>
    <t>SEGUNDO</t>
  </si>
  <si>
    <t>TERCERO</t>
  </si>
  <si>
    <t>CUARTO</t>
  </si>
  <si>
    <t>QUINTO</t>
  </si>
  <si>
    <t xml:space="preserve">    HORTICULTURA TROPICAL</t>
  </si>
  <si>
    <t xml:space="preserve">    ODONTOPEDIATRIA</t>
  </si>
  <si>
    <t xml:space="preserve">    PROD. ANIMAL BOVINOS TROPICO SECO</t>
  </si>
  <si>
    <t xml:space="preserve">    AGRICULTURA*</t>
  </si>
  <si>
    <t xml:space="preserve">    CIENCIAS DE LA EDUCACION</t>
  </si>
  <si>
    <t xml:space="preserve">    COMERCIO Y ADMINISTRACION </t>
  </si>
  <si>
    <t xml:space="preserve">    TRONCO COMUN</t>
  </si>
  <si>
    <t xml:space="preserve">    CONTADOR PUBLICO Y AUDITOR</t>
  </si>
  <si>
    <t xml:space="preserve">    ADMINISTRACION</t>
  </si>
  <si>
    <t xml:space="preserve">    CONTADURIA</t>
  </si>
  <si>
    <t xml:space="preserve">    DERECHO  </t>
  </si>
  <si>
    <t xml:space="preserve">    ECONOMIA </t>
  </si>
  <si>
    <t xml:space="preserve">    ECONOMIA</t>
  </si>
  <si>
    <t xml:space="preserve">    INFORMATICA Y ESTADISTICA </t>
  </si>
  <si>
    <t xml:space="preserve">    ENFERMERIA Y OBSTETRICIA</t>
  </si>
  <si>
    <t xml:space="preserve">    INGENIERIA PESQUERA</t>
  </si>
  <si>
    <t xml:space="preserve">    CIENCIAS E INGENIERIAS</t>
  </si>
  <si>
    <t xml:space="preserve">    MEDICINA HUMANA</t>
  </si>
  <si>
    <t xml:space="preserve">    MEDICINA VETERINARIA Y ZOOTECNIA</t>
  </si>
  <si>
    <t xml:space="preserve">    ODONTOLOGIA</t>
  </si>
  <si>
    <t xml:space="preserve">    TURISMO</t>
  </si>
  <si>
    <t xml:space="preserve">    PREPA No. 1  TEPIC</t>
  </si>
  <si>
    <t xml:space="preserve">    PREPA No. 2  SANTIAGO IXCUINTLA</t>
  </si>
  <si>
    <t xml:space="preserve">    PREPA No. 3  ACAPONETA</t>
  </si>
  <si>
    <t xml:space="preserve">    PREPA No. 4  TECUALA</t>
  </si>
  <si>
    <t xml:space="preserve">    PREPA No. 5  TUXPAN</t>
  </si>
  <si>
    <t xml:space="preserve">    PREPA No. 6  IXTLAN DEL RIO</t>
  </si>
  <si>
    <t xml:space="preserve">    PREPA No. 7  COMPOSTELA</t>
  </si>
  <si>
    <t xml:space="preserve">    PREPA No. 8  AHUACATLAN</t>
  </si>
  <si>
    <t xml:space="preserve">    PREPA No. 9  VILLA HIDALGO</t>
  </si>
  <si>
    <t xml:space="preserve">    PREPA No. 10 VALLE DE BANDERAS</t>
  </si>
  <si>
    <t xml:space="preserve">    PREPA No. 11 RUIZ</t>
  </si>
  <si>
    <t xml:space="preserve">    PREPA No. 12 SAN BLAS</t>
  </si>
  <si>
    <t xml:space="preserve">    PREPA No. 13 TEPIC</t>
  </si>
  <si>
    <t xml:space="preserve">    PREPA No. 14 (ABIERTA) TEPIC</t>
  </si>
  <si>
    <t xml:space="preserve">    PREPA 15 PUENTE DE CAMOTLAN </t>
  </si>
  <si>
    <t>* INCLUYE 15 ALUMNOS EN EL SISTEMA SEMIESCOLARIZADO 14 HOMBRES 1 MUJER, 9 EN 1ER. AÑO Y 6 EN 2º.</t>
  </si>
  <si>
    <t xml:space="preserve">    UAN-DPDU</t>
  </si>
  <si>
    <t>** INCLUYE 17 ALUMNOS REPETIDORES 4 EN DERECHO Y 13 EN MEDICINA HUMANA.</t>
  </si>
  <si>
    <t>*** CORRESPONDEN AL TRONCO COMUN PARA ESTE CICLO ESCOLAR.</t>
  </si>
  <si>
    <t xml:space="preserve">POBLACION ESCOLAR POR SEXO, GRADO, ESCUELA  Y NIVEL. CICLO ESCOLAR 1993/1994. </t>
  </si>
  <si>
    <t xml:space="preserve">   S U M A</t>
  </si>
  <si>
    <t xml:space="preserve"> QUINTO</t>
  </si>
  <si>
    <t xml:space="preserve"> TOTAL</t>
  </si>
  <si>
    <t xml:space="preserve">   H</t>
  </si>
  <si>
    <t>M</t>
  </si>
  <si>
    <t>H</t>
  </si>
  <si>
    <t xml:space="preserve">   M</t>
  </si>
  <si>
    <t xml:space="preserve">  M</t>
  </si>
  <si>
    <t xml:space="preserve">  H</t>
  </si>
  <si>
    <t xml:space="preserve">    COMERCIO Y ADMINISTRACION</t>
  </si>
  <si>
    <t xml:space="preserve">    CONTADO PUBLICO Y AUDITOR</t>
  </si>
  <si>
    <t xml:space="preserve">    DERECHO</t>
  </si>
  <si>
    <t>**</t>
  </si>
  <si>
    <t xml:space="preserve">    PREPA No. 15 PUENTE DE CAMOTLAN </t>
  </si>
  <si>
    <t>* INCLUYE 15 ALUMNOS EN EL SISTEMA SEMIESCOLARIZADO 14 HOMBRES Y 1 MUJER.</t>
  </si>
  <si>
    <t xml:space="preserve">     UAN-DPDU</t>
  </si>
  <si>
    <t>** CORRESPONDEN AL TRONCO COMUN PARA ESTE CICLO ESCOLAR.</t>
  </si>
  <si>
    <t>DISTRIBUCION PORCENTUAL DE ALUMNOS DE PRIMER GRADO, EN RELACION</t>
  </si>
  <si>
    <t>CON LA MATRICULA DE LA UNIVERSIDAD, DEL NIVEL Y DE LA ESCUELA. CICLO ESCOLAR 1993/1994.</t>
  </si>
  <si>
    <t xml:space="preserve">     P  R  I  M  E  R        G  R  A  D  O</t>
  </si>
  <si>
    <t>POBLACION</t>
  </si>
  <si>
    <t xml:space="preserve"> NUMERO DE</t>
  </si>
  <si>
    <t xml:space="preserve"> % RESPECTO </t>
  </si>
  <si>
    <t xml:space="preserve">% RESPECTO A </t>
  </si>
  <si>
    <t xml:space="preserve">% RESPECTO </t>
  </si>
  <si>
    <t xml:space="preserve"> % RESP. AL 1ER.</t>
  </si>
  <si>
    <t>ALUMNOS</t>
  </si>
  <si>
    <t>UNIVERSIDAD</t>
  </si>
  <si>
    <t>LA ESCUELA</t>
  </si>
  <si>
    <t>GRADO DEL NIVEL</t>
  </si>
  <si>
    <t xml:space="preserve">  HORTICULTURA TROPICAL</t>
  </si>
  <si>
    <t xml:space="preserve">  ODONTOPEDIATRIA</t>
  </si>
  <si>
    <t xml:space="preserve">  PROD. ANIMAL BOVINOS TROPICO SECO</t>
  </si>
  <si>
    <t xml:space="preserve">  AGRICULTURA*</t>
  </si>
  <si>
    <t xml:space="preserve">  CIENCIAS DE LA EDUCACION</t>
  </si>
  <si>
    <t xml:space="preserve">  COMERCIO Y ADMINISTRACION</t>
  </si>
  <si>
    <t xml:space="preserve">  TRONCO COMUN</t>
  </si>
  <si>
    <t xml:space="preserve">  CONTADOR PUBLICO Y AUDITOR</t>
  </si>
  <si>
    <t xml:space="preserve">  ADMINISTRACION</t>
  </si>
  <si>
    <t xml:space="preserve">  CONTADURIA</t>
  </si>
  <si>
    <t xml:space="preserve">  DERECHO</t>
  </si>
  <si>
    <t xml:space="preserve">  ECONOMIA</t>
  </si>
  <si>
    <t xml:space="preserve">  INFORMATICA Y ESTADISTICA</t>
  </si>
  <si>
    <t xml:space="preserve">  ENFERMERIA Y OBSTETRICIA</t>
  </si>
  <si>
    <t xml:space="preserve">  INGENIERIA PESQUERA</t>
  </si>
  <si>
    <t xml:space="preserve">  CIENCIAS E INGENIERIAS</t>
  </si>
  <si>
    <t xml:space="preserve">  MEDICINA HUMANA</t>
  </si>
  <si>
    <t xml:space="preserve">  MEDICINA VETERINARIA Y ZOOTECNIA</t>
  </si>
  <si>
    <t xml:space="preserve">  ODONTOLOGIA</t>
  </si>
  <si>
    <t xml:space="preserve">  TURISMO</t>
  </si>
  <si>
    <t xml:space="preserve">  PREPA No. 1  TEPIC</t>
  </si>
  <si>
    <t xml:space="preserve">  PREPA No. 2  SANTIAGO IXCUINTLA</t>
  </si>
  <si>
    <t xml:space="preserve">  PREPA No. 3  ACAPONETA</t>
  </si>
  <si>
    <t xml:space="preserve">  PREPA No. 4  TECUALA</t>
  </si>
  <si>
    <t xml:space="preserve">  PREPA No. 5  TUXPAN</t>
  </si>
  <si>
    <t xml:space="preserve">  PREPA No. 6  IXTLAN DEL RIO</t>
  </si>
  <si>
    <t xml:space="preserve">  PREPA No. 7  COMPOSTELA</t>
  </si>
  <si>
    <t xml:space="preserve">  PREPA No. 8  AHUACATLAN</t>
  </si>
  <si>
    <t xml:space="preserve">  PREPA No. 9  VILLA HIDALGO</t>
  </si>
  <si>
    <t xml:space="preserve">  PREPA No. 10 VALLE DE BANDERAS</t>
  </si>
  <si>
    <t xml:space="preserve">  PREPA No. 11 RUIZ</t>
  </si>
  <si>
    <t xml:space="preserve">  PREPA No. 12 SAN BLAS</t>
  </si>
  <si>
    <t xml:space="preserve">  PREPA No. 13 TEPIC</t>
  </si>
  <si>
    <t xml:space="preserve">  PREPA No. 14 (ABIERTA) TEPIC</t>
  </si>
  <si>
    <t xml:space="preserve">  PREPA No. 15 PUENTE DE CAMOTLAN </t>
  </si>
  <si>
    <t>* INCLUYE 15 ALUMNOS EN EL SISTEMA SEMIESCOLARIZADO 14 HOMBRES Y 1 MUJER</t>
  </si>
  <si>
    <t xml:space="preserve">              UAN-DPDU</t>
  </si>
  <si>
    <t>POBLACION ESCOLAR DE PRIMER INGRESO, REINGRESO Y REPETIDOR, POR</t>
  </si>
  <si>
    <t>NIVEL, ESCUELA Y GRADO. CICLO ESCOLAR 1993/1994.</t>
  </si>
  <si>
    <t xml:space="preserve">  NIVEL  Y  ESCUELA  </t>
  </si>
  <si>
    <t>PRIMER</t>
  </si>
  <si>
    <t>REIN-</t>
  </si>
  <si>
    <t>REPE-</t>
  </si>
  <si>
    <t>SUMA</t>
  </si>
  <si>
    <t>INGRESO</t>
  </si>
  <si>
    <t>GRESO</t>
  </si>
  <si>
    <t>TIDOR</t>
  </si>
  <si>
    <t xml:space="preserve">    AGRICULTURA  *</t>
  </si>
  <si>
    <t xml:space="preserve">        TRONCO COMUN</t>
  </si>
  <si>
    <t xml:space="preserve">        CONTADOR PUBLICO Y AUDITOR</t>
  </si>
  <si>
    <t xml:space="preserve">        ADMINISTRACION</t>
  </si>
  <si>
    <t xml:space="preserve">        CONTADURIA</t>
  </si>
  <si>
    <t xml:space="preserve">        ECONOMIA</t>
  </si>
  <si>
    <t xml:space="preserve">        INFORMATICA Y ESTADISTICA</t>
  </si>
  <si>
    <t>* INCLUYE 15 ALUMNOS DEL SISTEMA SEMIESCOLARIZADO</t>
  </si>
  <si>
    <t xml:space="preserve">               </t>
  </si>
  <si>
    <t xml:space="preserve"> UAN-DPDU</t>
  </si>
  <si>
    <t xml:space="preserve">ALUMNOS INSCRITOS A PRIMER GRADO AL NIVEL POSGRADO Y LICENCIATURA </t>
  </si>
  <si>
    <t>POR INSTITUCIONES DE PROCEDENCIA. CICLO ESCOLAR 1993/1994.</t>
  </si>
  <si>
    <t>PROVENIENTES</t>
  </si>
  <si>
    <t xml:space="preserve"> PROVENIENTES  DE  OTRAS  INSTITUCIONES</t>
  </si>
  <si>
    <t xml:space="preserve">DE LAS </t>
  </si>
  <si>
    <t xml:space="preserve">  E  S  C  U  E  L  A   </t>
  </si>
  <si>
    <t>ESCUELAS</t>
  </si>
  <si>
    <t>DEL ESTADO DE NAYARIT</t>
  </si>
  <si>
    <t xml:space="preserve">        DE  OTRAS  ENTIDADES</t>
  </si>
  <si>
    <t>DE LA U.A.N.</t>
  </si>
  <si>
    <t>FEDERAL</t>
  </si>
  <si>
    <t>PRIVADA</t>
  </si>
  <si>
    <t>OTROS</t>
  </si>
  <si>
    <t>ESTATAL</t>
  </si>
  <si>
    <t xml:space="preserve">PRIVADA </t>
  </si>
  <si>
    <t>AUTONOMA</t>
  </si>
  <si>
    <t xml:space="preserve">  TOTAL UNIVERSIDAD</t>
  </si>
  <si>
    <t xml:space="preserve">   ESPECIALIDAD</t>
  </si>
  <si>
    <t xml:space="preserve">   TRONCO COMUN</t>
  </si>
  <si>
    <t xml:space="preserve">   CONTADOR PUBLICO Y AUDITOR</t>
  </si>
  <si>
    <t xml:space="preserve">   ADMINISTRACION</t>
  </si>
  <si>
    <t xml:space="preserve">   CONTADURIA</t>
  </si>
  <si>
    <t xml:space="preserve">   ECONOMIA </t>
  </si>
  <si>
    <t xml:space="preserve">   INFORMATICA Y ESTADISTICAS</t>
  </si>
  <si>
    <t>*</t>
  </si>
  <si>
    <t xml:space="preserve">   CIENCIAS E INGENIERIAS </t>
  </si>
  <si>
    <t xml:space="preserve">   MEDICINA HUMANA </t>
  </si>
  <si>
    <t>* CORRESPONDEN AL TRONCO COMUN PARA ESTE CICLO ESCOLAR</t>
  </si>
  <si>
    <t xml:space="preserve">ALUMNOS INSCRITOS A PRIMER GRADO AL NIVEL MEDIO SUPERIOR </t>
  </si>
  <si>
    <t>PROVENIENTES DE INSTITUCIONES EDUCATIVAS DEL ESTADO DE NAYARIT</t>
  </si>
  <si>
    <t>Y OTRAS ENTIDADES FEDERATIVAS. CICLO ESCOLAR 1993/1994.</t>
  </si>
  <si>
    <t>INSTITUCIONES        EDUCATIVAS</t>
  </si>
  <si>
    <t xml:space="preserve">     DEL ESTADO DE NAYARIT</t>
  </si>
  <si>
    <t xml:space="preserve">     DE OTRAS ENTIDADES</t>
  </si>
  <si>
    <t xml:space="preserve">    PREPA No. 8  AHUCATLAN</t>
  </si>
  <si>
    <t xml:space="preserve">    ENFERMERIA Y OBSTETRICIA </t>
  </si>
  <si>
    <t xml:space="preserve">POBLACION ESCOLAR SEGUN ENTIDAD FEDERATIVA DE NACIMIENTO DEL NIVEL POSGRADO Y LICENCIATURA POR ESCUELA, DE PRIMER INGRESO Y </t>
  </si>
  <si>
    <t>Y REINGRESO.  CICLO ESCOLAR 1993/1994.</t>
  </si>
  <si>
    <t>CUADRO Nº 9</t>
  </si>
  <si>
    <t>MAESTRIA</t>
  </si>
  <si>
    <t>ESPECIALIDAD</t>
  </si>
  <si>
    <t xml:space="preserve"> AGRICULTURA</t>
  </si>
  <si>
    <t>CIENCIAS DE</t>
  </si>
  <si>
    <t>COMERCIO Y ADMON.</t>
  </si>
  <si>
    <t xml:space="preserve"> DERECHO</t>
  </si>
  <si>
    <t xml:space="preserve">      ECONOMIA</t>
  </si>
  <si>
    <t xml:space="preserve">ENFERMERIA </t>
  </si>
  <si>
    <t xml:space="preserve"> INGENIERIA</t>
  </si>
  <si>
    <t xml:space="preserve"> CIENCIAS E</t>
  </si>
  <si>
    <t xml:space="preserve"> MEDICINA </t>
  </si>
  <si>
    <t xml:space="preserve"> MED. VET. Y</t>
  </si>
  <si>
    <t>ODONTOLOGIA</t>
  </si>
  <si>
    <t xml:space="preserve"> TURISMO</t>
  </si>
  <si>
    <t>ENTIDAD FEDERATIVA</t>
  </si>
  <si>
    <t>POR</t>
  </si>
  <si>
    <t xml:space="preserve">  HORT.</t>
  </si>
  <si>
    <t>ODONTO-</t>
  </si>
  <si>
    <t>PROD.</t>
  </si>
  <si>
    <t xml:space="preserve">   LA EDUC.</t>
  </si>
  <si>
    <t>LIC.</t>
  </si>
  <si>
    <t xml:space="preserve">C.P.Y </t>
  </si>
  <si>
    <t>INF.Y</t>
  </si>
  <si>
    <t xml:space="preserve">   Y OBST.</t>
  </si>
  <si>
    <t xml:space="preserve">  PESQUERA</t>
  </si>
  <si>
    <t xml:space="preserve"> INGENIERIAS</t>
  </si>
  <si>
    <t>HUMANA</t>
  </si>
  <si>
    <t xml:space="preserve"> ZOOTECNIA</t>
  </si>
  <si>
    <t xml:space="preserve"> EDO.</t>
  </si>
  <si>
    <t xml:space="preserve">  TROPICAL</t>
  </si>
  <si>
    <t>PEDIAT.</t>
  </si>
  <si>
    <t>ANIMAL</t>
  </si>
  <si>
    <t xml:space="preserve">   *</t>
  </si>
  <si>
    <t>CONT.</t>
  </si>
  <si>
    <t>ADMON.</t>
  </si>
  <si>
    <t>AUDIT.</t>
  </si>
  <si>
    <t xml:space="preserve">    *</t>
  </si>
  <si>
    <t>ECON.</t>
  </si>
  <si>
    <t>EST</t>
  </si>
  <si>
    <t xml:space="preserve"> *</t>
  </si>
  <si>
    <t>1º ING.</t>
  </si>
  <si>
    <t>REING.</t>
  </si>
  <si>
    <t>TOTAL ESCUELA</t>
  </si>
  <si>
    <t>TOTAL NIVEL POSGRADO</t>
  </si>
  <si>
    <t>TOTAL NIVEL LICENCIATURA</t>
  </si>
  <si>
    <t xml:space="preserve">  AGUASCALIENTES</t>
  </si>
  <si>
    <t xml:space="preserve">  BAJA CALIFORNIA NORTE</t>
  </si>
  <si>
    <t xml:space="preserve">  BAJA CALIFORNIA SUR</t>
  </si>
  <si>
    <t xml:space="preserve">  CAMPECHE</t>
  </si>
  <si>
    <t xml:space="preserve">  COAHUILA</t>
  </si>
  <si>
    <t xml:space="preserve">  CHIHUAHUA</t>
  </si>
  <si>
    <t xml:space="preserve">  COLIMA</t>
  </si>
  <si>
    <t xml:space="preserve">  CHIAPAS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</si>
  <si>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</si>
  <si>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</si>
  <si>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</si>
  <si>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</si>
  <si>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</si>
  <si>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</si>
  <si>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ESTADO DE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</si>
  <si>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</si>
  <si>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</si>
  <si>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</si>
  <si>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</si>
  <si>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</si>
  <si>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</si>
  <si>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</si>
  <si>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</si>
  <si>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</si>
  <si>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</si>
  <si>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</si>
  <si>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</si>
  <si>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</si>
  <si>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</si>
  <si>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</si>
  <si>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</si>
  <si>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</si>
  <si>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EXTRANJEROS</t>
  </si>
  <si>
    <t xml:space="preserve">  * PERTENECEN AL TRONCO COMUN</t>
  </si>
  <si>
    <t>UAN-DPDU</t>
  </si>
  <si>
    <t>POBLACION ESCOLAR SEGUN ENTIDAD FEDERATIVA DE  NACIMIENTO DEL NIVEL MEDIO SUPERIOR POR ESCUELA DE PRIMER INGRESO Y REINGRESO. CICLO ESCOLAR 1993/1994.</t>
  </si>
  <si>
    <t>PREPA 1</t>
  </si>
  <si>
    <t xml:space="preserve">  PREPA 2</t>
  </si>
  <si>
    <t xml:space="preserve">   PREPA 3</t>
  </si>
  <si>
    <t xml:space="preserve"> PREPA 4</t>
  </si>
  <si>
    <t xml:space="preserve"> PREPA 5</t>
  </si>
  <si>
    <t xml:space="preserve"> PREPA 6</t>
  </si>
  <si>
    <t xml:space="preserve">  PREPA 7</t>
  </si>
  <si>
    <t xml:space="preserve"> PREPA 8</t>
  </si>
  <si>
    <t>PREPA 9</t>
  </si>
  <si>
    <t xml:space="preserve">  PREPA 10</t>
  </si>
  <si>
    <t xml:space="preserve"> PREPA 11</t>
  </si>
  <si>
    <t>PREPA 12</t>
  </si>
  <si>
    <t xml:space="preserve">  PREPA 13</t>
  </si>
  <si>
    <t xml:space="preserve"> PREPA 14</t>
  </si>
  <si>
    <t xml:space="preserve"> PREPA 15 </t>
  </si>
  <si>
    <t>ENF. Y OBST.</t>
  </si>
  <si>
    <t>TEPIC</t>
  </si>
  <si>
    <t xml:space="preserve"> SANTIAGO </t>
  </si>
  <si>
    <t xml:space="preserve"> ACAPONETA</t>
  </si>
  <si>
    <t>TECUALA</t>
  </si>
  <si>
    <t>TUXPAN</t>
  </si>
  <si>
    <t>IXTLAN</t>
  </si>
  <si>
    <t>COMPOSTELA</t>
  </si>
  <si>
    <t>AHUACATLAN</t>
  </si>
  <si>
    <t xml:space="preserve"> VILLA HGO.</t>
  </si>
  <si>
    <t xml:space="preserve">   VALLE</t>
  </si>
  <si>
    <t xml:space="preserve">    RUIZ</t>
  </si>
  <si>
    <t xml:space="preserve">  SAN BLAS</t>
  </si>
  <si>
    <t xml:space="preserve">   TEPIC</t>
  </si>
  <si>
    <t>PUENTE DE</t>
  </si>
  <si>
    <t xml:space="preserve">     ENTIDAD FEDERATIVA</t>
  </si>
  <si>
    <t xml:space="preserve"> IXCUNTLA</t>
  </si>
  <si>
    <t xml:space="preserve">     </t>
  </si>
  <si>
    <t xml:space="preserve">  BANDERAS</t>
  </si>
  <si>
    <t xml:space="preserve"> CAMOTLAN</t>
  </si>
  <si>
    <t xml:space="preserve">1ºING.     </t>
  </si>
  <si>
    <t>1ºING.</t>
  </si>
  <si>
    <t>REIG.</t>
  </si>
  <si>
    <t>TOTAL NIVEL MEDIO SUPERIOR</t>
  </si>
  <si>
    <t>POBLACION ESCOLAR SEGUN ENTIDAD FEDERATIVA DONDE CURSARON EL ANTECEDENTE DE ESTUDIO DEL NIVEL POSGRADO Y LICENCIATURA POR ESCUELA, DE PRIMER INGRESO</t>
  </si>
  <si>
    <t>Y REINGRESO. CICLO ESCOLAR 1993/1994.</t>
  </si>
  <si>
    <t>CUADRO Nº 11</t>
  </si>
  <si>
    <t xml:space="preserve"> ESPECIALIDAD</t>
  </si>
  <si>
    <t xml:space="preserve"> CIENCIAS DE      </t>
  </si>
  <si>
    <t>D E R E C H O</t>
  </si>
  <si>
    <t xml:space="preserve"> E C O N O M I A</t>
  </si>
  <si>
    <t xml:space="preserve"> ENFERMERIA</t>
  </si>
  <si>
    <t xml:space="preserve"> INGENIERIA    </t>
  </si>
  <si>
    <t xml:space="preserve">  MEDICINA </t>
  </si>
  <si>
    <t xml:space="preserve"> MED. VETER.</t>
  </si>
  <si>
    <t xml:space="preserve"> ODONTOLOGIA</t>
  </si>
  <si>
    <t xml:space="preserve">  POR</t>
  </si>
  <si>
    <t>HORT.</t>
  </si>
  <si>
    <t xml:space="preserve">  PROD.</t>
  </si>
  <si>
    <t xml:space="preserve"> LA EDUC.</t>
  </si>
  <si>
    <t>C P.Y</t>
  </si>
  <si>
    <t xml:space="preserve">  Y OBST.</t>
  </si>
  <si>
    <t xml:space="preserve">   PESQUERA</t>
  </si>
  <si>
    <t>INGENIERIAS</t>
  </si>
  <si>
    <t xml:space="preserve">   HUMANA</t>
  </si>
  <si>
    <t xml:space="preserve"> Y ZOOTECNIA</t>
  </si>
  <si>
    <t xml:space="preserve">  EDO.</t>
  </si>
  <si>
    <t>TROPICAL</t>
  </si>
  <si>
    <t xml:space="preserve">  ANIM.</t>
  </si>
  <si>
    <t>ECONOMIA</t>
  </si>
  <si>
    <t>EST.</t>
  </si>
  <si>
    <t>REING</t>
  </si>
  <si>
    <t xml:space="preserve">POBLACION ESCOLAR SEGUN ENTIDAD FEDERATIVA DONDE CURSARON EL ANTECEDENTE DE ESTUDIO, DEL NIVEL MEDIO SUPERIOR POR ESCUELA DE PRIMER INGRESO </t>
  </si>
  <si>
    <t xml:space="preserve">  PREPA 1</t>
  </si>
  <si>
    <t xml:space="preserve">  PREPA 3</t>
  </si>
  <si>
    <t xml:space="preserve">  PREPA 4</t>
  </si>
  <si>
    <t xml:space="preserve">  PREPA 5</t>
  </si>
  <si>
    <t xml:space="preserve">  PREPA 6</t>
  </si>
  <si>
    <t xml:space="preserve">  PREPA 8</t>
  </si>
  <si>
    <t xml:space="preserve">  PREPA 9</t>
  </si>
  <si>
    <t xml:space="preserve">  PREPA 11</t>
  </si>
  <si>
    <t xml:space="preserve">  PREPA 12</t>
  </si>
  <si>
    <t xml:space="preserve">   PREPA 14</t>
  </si>
  <si>
    <t xml:space="preserve">  PREPA 15 *</t>
  </si>
  <si>
    <t xml:space="preserve">  SANTIAGO </t>
  </si>
  <si>
    <t xml:space="preserve">  TECUALA</t>
  </si>
  <si>
    <t xml:space="preserve">  TUXPAN</t>
  </si>
  <si>
    <t xml:space="preserve">  IXTLAN</t>
  </si>
  <si>
    <t xml:space="preserve"> COMPOSTELA</t>
  </si>
  <si>
    <t xml:space="preserve">   AHUACA-</t>
  </si>
  <si>
    <t xml:space="preserve"> VALLE DE</t>
  </si>
  <si>
    <t xml:space="preserve"> PUENTE DE</t>
  </si>
  <si>
    <t xml:space="preserve">  IXCUINTLA</t>
  </si>
  <si>
    <t xml:space="preserve">   TLAN</t>
  </si>
  <si>
    <t xml:space="preserve"> BANDERAS</t>
  </si>
  <si>
    <t>UAN-UIP</t>
  </si>
  <si>
    <t>POBLACION ESCOLAR SEGUN MUNICIPIO DE NACIMIENTO DEL NIVEL POSGRADO Y LICENCIATURA POR ESCUELA DE PRIMER INGRESO</t>
  </si>
  <si>
    <t>CUADRO Nº 13</t>
  </si>
  <si>
    <t xml:space="preserve"> MAESTRIA</t>
  </si>
  <si>
    <t>AGRICUL-</t>
  </si>
  <si>
    <t xml:space="preserve"> CIENC. DE</t>
  </si>
  <si>
    <t xml:space="preserve">       COMERCIO Y ADMON.</t>
  </si>
  <si>
    <t xml:space="preserve"> D E R E C H O</t>
  </si>
  <si>
    <t xml:space="preserve"> E  C  O  N  O  M  I  A   </t>
  </si>
  <si>
    <t xml:space="preserve">  INGENIERIA</t>
  </si>
  <si>
    <t xml:space="preserve">  CIENCIAS E </t>
  </si>
  <si>
    <t xml:space="preserve">    MEDICINA </t>
  </si>
  <si>
    <t xml:space="preserve"> T U R I S M O</t>
  </si>
  <si>
    <t>ENTIDAD  FEDERATIVA</t>
  </si>
  <si>
    <t>ODONT.</t>
  </si>
  <si>
    <t>TURA</t>
  </si>
  <si>
    <t>C P Y</t>
  </si>
  <si>
    <t xml:space="preserve">INF. </t>
  </si>
  <si>
    <t xml:space="preserve">     Y OBST.</t>
  </si>
  <si>
    <t xml:space="preserve">  INGENIERIAS</t>
  </si>
  <si>
    <t xml:space="preserve">     HUMANA</t>
  </si>
  <si>
    <t>Y ZOOTECNIA</t>
  </si>
  <si>
    <t xml:space="preserve"> LOGIA</t>
  </si>
  <si>
    <t>EDO.</t>
  </si>
  <si>
    <t>CONTAD.</t>
  </si>
  <si>
    <t>ECONO.</t>
  </si>
  <si>
    <t xml:space="preserve">  ACAPONETA</t>
  </si>
  <si>
    <t xml:space="preserve">  AHUACATLAN</t>
  </si>
  <si>
    <t xml:space="preserve">  AMATLAN DE CAÑAS</t>
  </si>
  <si>
    <t xml:space="preserve">  COMPOSTELA</t>
  </si>
  <si>
    <t xml:space="preserve">  BAHIA DE BANDERAS</t>
  </si>
  <si>
    <t xml:space="preserve">  EL NAYAR</t>
  </si>
  <si>
    <t xml:space="preserve">  HUAJICORI</t>
  </si>
  <si>
    <t xml:space="preserve">  IXTLAN DEL RIO</t>
  </si>
  <si>
    <t xml:space="preserve">  JALA</t>
  </si>
  <si>
    <t xml:space="preserve">  LA YESCA</t>
  </si>
  <si>
    <t xml:space="preserve">  ROSAMORADA </t>
  </si>
  <si>
    <t xml:space="preserve">  RUIZ </t>
  </si>
  <si>
    <t xml:space="preserve">  SANTIAGO IXCUINTLA</t>
  </si>
  <si>
    <t xml:space="preserve">  STA. MARIA DEL ORO</t>
  </si>
  <si>
    <t xml:space="preserve">  SAN PEDRO LAGUNILLAS</t>
  </si>
  <si>
    <t xml:space="preserve">  TEPIC</t>
  </si>
  <si>
    <t xml:space="preserve">  XALISCO</t>
  </si>
  <si>
    <t xml:space="preserve">  OTROS</t>
  </si>
  <si>
    <t>UNA-DPDU</t>
  </si>
  <si>
    <t>POBLACION ESCOLAR SEGÚN MUNICIPIO DE NACIMIENTO, DEL NIVEL MEDIO SUPERIOR POR ESCUELA DE PRIMER INGRESO Y REINGRESO</t>
  </si>
  <si>
    <t>CICLO ESCOLAR 93/94</t>
  </si>
  <si>
    <t>CUADRO No. 14A</t>
  </si>
  <si>
    <t xml:space="preserve"> PREPA 3</t>
  </si>
  <si>
    <t>PREPA 4</t>
  </si>
  <si>
    <t xml:space="preserve"> PREPA 7</t>
  </si>
  <si>
    <t xml:space="preserve"> PREPA 10</t>
  </si>
  <si>
    <t xml:space="preserve"> PREPA 12</t>
  </si>
  <si>
    <t xml:space="preserve"> PREPA 13</t>
  </si>
  <si>
    <t>PREPA 14</t>
  </si>
  <si>
    <t xml:space="preserve">      M U N I C I P I O </t>
  </si>
  <si>
    <t xml:space="preserve"> TEPIC</t>
  </si>
  <si>
    <t xml:space="preserve"> TUXPAN</t>
  </si>
  <si>
    <t xml:space="preserve"> IXTLAN</t>
  </si>
  <si>
    <t xml:space="preserve"> COMPOS-</t>
  </si>
  <si>
    <t xml:space="preserve">  AHUACA-</t>
  </si>
  <si>
    <t>VILLA</t>
  </si>
  <si>
    <t xml:space="preserve">   RUIZ</t>
  </si>
  <si>
    <t xml:space="preserve"> SAN BLAS</t>
  </si>
  <si>
    <t xml:space="preserve">PUENTE DE </t>
  </si>
  <si>
    <t xml:space="preserve">    TEPIC</t>
  </si>
  <si>
    <t xml:space="preserve"> MPIO.</t>
  </si>
  <si>
    <t>IXCUINTLA</t>
  </si>
  <si>
    <t>TELA</t>
  </si>
  <si>
    <t>TLAN</t>
  </si>
  <si>
    <t>HIDALGO</t>
  </si>
  <si>
    <t>CAMOTLAN</t>
  </si>
  <si>
    <t xml:space="preserve">  ROSAMORADA</t>
  </si>
  <si>
    <t xml:space="preserve">  RUIZ</t>
  </si>
  <si>
    <t xml:space="preserve">  SANTIAGO IXCUNTLA</t>
  </si>
  <si>
    <t xml:space="preserve">  SANTA MARIA DEL ORO</t>
  </si>
  <si>
    <t>POBLACION ESCOLAR SEGUN MUNICIPIO DONDE CURSARON EL ANTECEDENTE DE ESTUDIO, DEL NIVEL POSGRADO Y LICENCIATURA, POR ESCUELA DE PRIMER INGRESO</t>
  </si>
  <si>
    <t>CUADRO Nº 15A</t>
  </si>
  <si>
    <t>CUADRO Nº 15B</t>
  </si>
  <si>
    <t>AGRICULTURA</t>
  </si>
  <si>
    <t xml:space="preserve">  COMERCIO Y ADMON.</t>
  </si>
  <si>
    <t xml:space="preserve">  E C O N O M I A</t>
  </si>
  <si>
    <t xml:space="preserve"> ENFERMERIA </t>
  </si>
  <si>
    <t xml:space="preserve"> MEDICINA</t>
  </si>
  <si>
    <t>MED. VETER.</t>
  </si>
  <si>
    <t xml:space="preserve">  ENTIDAD   FEDERATIVA</t>
  </si>
  <si>
    <t xml:space="preserve"> PROD.</t>
  </si>
  <si>
    <t xml:space="preserve">  LA EDUC.</t>
  </si>
  <si>
    <t xml:space="preserve"> LIC.</t>
  </si>
  <si>
    <t xml:space="preserve"> CP Y </t>
  </si>
  <si>
    <t>INF.</t>
  </si>
  <si>
    <t>Y OST.</t>
  </si>
  <si>
    <t xml:space="preserve">    PESQUERA</t>
  </si>
  <si>
    <t xml:space="preserve"> HUMANA</t>
  </si>
  <si>
    <t xml:space="preserve"> ANIMAL</t>
  </si>
  <si>
    <t xml:space="preserve"> CONT.</t>
  </si>
  <si>
    <t xml:space="preserve"> AUDIT.</t>
  </si>
  <si>
    <t xml:space="preserve"> ECON.</t>
  </si>
  <si>
    <t xml:space="preserve">  *</t>
  </si>
  <si>
    <t>TOTAL POR ESCUELA</t>
  </si>
  <si>
    <t>* PERTENECEN AL TRONCO COMUN</t>
  </si>
  <si>
    <t xml:space="preserve">POBLACION ESCOLAR SEGUN MUNICIPIO DONDE CURSARON EL ANTECEDENTE DE ESTUDIO, </t>
  </si>
  <si>
    <t>DEL NIVEL MEDIO SUPERIOR POR ESCUELA DE PRIMER INGRASO Y REINGRESO. CICLO ESCOLAR 1993/1994.</t>
  </si>
  <si>
    <t xml:space="preserve">CUADRO No. 16A </t>
  </si>
  <si>
    <t>CUADRO No. 16B</t>
  </si>
  <si>
    <t xml:space="preserve"> PREPA 1</t>
  </si>
  <si>
    <t xml:space="preserve"> PREPA 2</t>
  </si>
  <si>
    <t xml:space="preserve">  PREPA 14</t>
  </si>
  <si>
    <t>PREPA 15 *</t>
  </si>
  <si>
    <t xml:space="preserve"> ENF. Y OBST.</t>
  </si>
  <si>
    <t xml:space="preserve">       M U N I C I P I O</t>
  </si>
  <si>
    <t>ACAPONETA</t>
  </si>
  <si>
    <t xml:space="preserve"> TECUALA</t>
  </si>
  <si>
    <t>COMPOS-</t>
  </si>
  <si>
    <t xml:space="preserve">     M U N I C I P I O</t>
  </si>
  <si>
    <t xml:space="preserve">  MPIO.</t>
  </si>
  <si>
    <t xml:space="preserve"> IXCUINTLA</t>
  </si>
  <si>
    <t xml:space="preserve">  TELA</t>
  </si>
  <si>
    <t xml:space="preserve">CAMOTLAN </t>
  </si>
  <si>
    <t xml:space="preserve">  </t>
  </si>
  <si>
    <t>POBLACION ESCOLAR POR NIVEL, ESCUELA, EDAD Y SEXO. CICLO ESCOLAR 1993/1994.</t>
  </si>
  <si>
    <t xml:space="preserve">    S  U  M  A</t>
  </si>
  <si>
    <t>HASTA 15</t>
  </si>
  <si>
    <t xml:space="preserve">     19 </t>
  </si>
  <si>
    <t xml:space="preserve">   20 A 24</t>
  </si>
  <si>
    <t xml:space="preserve">  25 A MAS</t>
  </si>
  <si>
    <t xml:space="preserve"> H </t>
  </si>
  <si>
    <t xml:space="preserve"> M</t>
  </si>
  <si>
    <t xml:space="preserve">   MAESTRIA</t>
  </si>
  <si>
    <t xml:space="preserve">     HORTICULTURA TROPICAL</t>
  </si>
  <si>
    <t xml:space="preserve">     ODONTOPEDIATRIA</t>
  </si>
  <si>
    <t xml:space="preserve">     PRODUCCION ANIMAL BOVINOS</t>
  </si>
  <si>
    <t xml:space="preserve">    AGRICULTURA</t>
  </si>
  <si>
    <t xml:space="preserve">      TRONCO COMUN</t>
  </si>
  <si>
    <t xml:space="preserve">      CONTADOR PUBLICO Y AUDITOR</t>
  </si>
  <si>
    <t xml:space="preserve">      LIC. CONTADURIA</t>
  </si>
  <si>
    <t xml:space="preserve">      LIC. ADMINISTRACION</t>
  </si>
  <si>
    <t xml:space="preserve">      LIC. ECONOMIA</t>
  </si>
  <si>
    <t xml:space="preserve">      LIC. INFORMATICA Y ESTAD.</t>
  </si>
  <si>
    <t xml:space="preserve">    PREPA No. 10 VALLE DE BANDERAS </t>
  </si>
  <si>
    <t>POBLACION ESCOLAR, NUMERO DE GRUPOS Y PROMEDIO DE ALUMNOS POR GRUPO, POR</t>
  </si>
  <si>
    <t xml:space="preserve">   T  O  T  A  L </t>
  </si>
  <si>
    <t xml:space="preserve">      P R I M E R O</t>
  </si>
  <si>
    <t xml:space="preserve">   S  E  G  U  N  D  O</t>
  </si>
  <si>
    <t xml:space="preserve">   T  E  R  C  E  R  O</t>
  </si>
  <si>
    <t xml:space="preserve">     C  U  A  R  T  O</t>
  </si>
  <si>
    <t xml:space="preserve">     Q  U  I  N  T  O</t>
  </si>
  <si>
    <t>PROMEDIO</t>
  </si>
  <si>
    <t xml:space="preserve"> POBLACION </t>
  </si>
  <si>
    <t xml:space="preserve">  No.</t>
  </si>
  <si>
    <t xml:space="preserve">  No. </t>
  </si>
  <si>
    <t>GPOS.</t>
  </si>
  <si>
    <t>POR GPO.</t>
  </si>
  <si>
    <t xml:space="preserve">  GPOS.</t>
  </si>
  <si>
    <t xml:space="preserve"> GPOS.</t>
  </si>
  <si>
    <t xml:space="preserve">      CONTADURIA</t>
  </si>
  <si>
    <t xml:space="preserve">      ADMINISTRACION</t>
  </si>
  <si>
    <t xml:space="preserve">    PREPA No. 6 IXTLAN DEL RIO</t>
  </si>
  <si>
    <t xml:space="preserve">    PREPA No. 15 PUENTE DE CAMOTLAN</t>
  </si>
  <si>
    <t xml:space="preserve">   UAN-DPDU</t>
  </si>
  <si>
    <t xml:space="preserve">ALUMNOS BECADOS POR NIVEL, ESCUELA Y SEXO, </t>
  </si>
  <si>
    <t>SEGUN TIPO DE BECA OTORGADA. CICLO ESCOLAR 1993/1994.</t>
  </si>
  <si>
    <t>ALUMNOS  BECADOS</t>
  </si>
  <si>
    <t>TIPO  DE  BECA "B"</t>
  </si>
  <si>
    <t>HOMBRES</t>
  </si>
  <si>
    <t>MUJERES</t>
  </si>
  <si>
    <t xml:space="preserve"> SUMA</t>
  </si>
  <si>
    <t xml:space="preserve"> HOMBRES </t>
  </si>
  <si>
    <t xml:space="preserve"> MUJERES</t>
  </si>
  <si>
    <t xml:space="preserve">        UAN-DPDU</t>
  </si>
  <si>
    <t>INDICES ABSOLUTOS Y RELATIVOS DE APROBACION, REPROBACION Y DESERCION</t>
  </si>
  <si>
    <t>ESCOLAR, POR NIVEL EDUCATIVO Y ESCUELA. CICLO ESCOLAR 1992/1993.</t>
  </si>
  <si>
    <t>CUADRO Nº 20</t>
  </si>
  <si>
    <t>APROBACION</t>
  </si>
  <si>
    <t>R   E   P   R   O   B   A   C   I   O   N</t>
  </si>
  <si>
    <t xml:space="preserve">         DESERCION ESCOLAR</t>
  </si>
  <si>
    <t xml:space="preserve">  NIVEL   Y  ESCUELA</t>
  </si>
  <si>
    <t xml:space="preserve">ALUMNOS QUE NO PRESENTAN </t>
  </si>
  <si>
    <t>DE TODAS LAS</t>
  </si>
  <si>
    <t xml:space="preserve"> INDICE</t>
  </si>
  <si>
    <t xml:space="preserve">   DE 1 A 3</t>
  </si>
  <si>
    <t xml:space="preserve">  INDICE</t>
  </si>
  <si>
    <t xml:space="preserve">  MAS DE </t>
  </si>
  <si>
    <t xml:space="preserve">   INDICE</t>
  </si>
  <si>
    <t>PRESENTAN EXAM.</t>
  </si>
  <si>
    <t>NINGUN EXAMEN FINAL.</t>
  </si>
  <si>
    <t>MATERIAS</t>
  </si>
  <si>
    <t xml:space="preserve">       %</t>
  </si>
  <si>
    <t xml:space="preserve">   MATERIAS</t>
  </si>
  <si>
    <t xml:space="preserve">      %</t>
  </si>
  <si>
    <t xml:space="preserve">  3 MAT.</t>
  </si>
  <si>
    <t xml:space="preserve">        %</t>
  </si>
  <si>
    <t>FINALES</t>
  </si>
  <si>
    <t xml:space="preserve">    %</t>
  </si>
  <si>
    <t xml:space="preserve">  ABSOLUTA</t>
  </si>
  <si>
    <t xml:space="preserve">  RELATIVA</t>
  </si>
  <si>
    <t xml:space="preserve">    CIENCIA DE LA EDUCACION</t>
  </si>
  <si>
    <t xml:space="preserve">       TRONCO COMUN</t>
  </si>
  <si>
    <t xml:space="preserve">       CONTADOR PUBLICO Y AUDITOR</t>
  </si>
  <si>
    <t xml:space="preserve">       ADMINISTRACION</t>
  </si>
  <si>
    <t xml:space="preserve">       CONTADURIA</t>
  </si>
  <si>
    <t xml:space="preserve">    DERECHO </t>
  </si>
  <si>
    <t xml:space="preserve">      LIC. INFORMATICA Y ESTADISTICA</t>
  </si>
  <si>
    <t xml:space="preserve">    CIENCIAS E INGENIERIAS </t>
  </si>
  <si>
    <t>MATRICULA TOTAL, ALUMNOS DE PRIMER GRADO Y</t>
  </si>
  <si>
    <t>MATRICULA DE PRIMER GRADO POR NIVEL, ESCUELA, EDAD Y SEXO. CICLO 1992/1993.</t>
  </si>
  <si>
    <t>EGRESADOS POR SEXO, NIVEL Y ESCUELA. CICLO ESCOLAR 1993/1994.</t>
  </si>
  <si>
    <t xml:space="preserve">      EGRESADOS  1992/1993</t>
  </si>
  <si>
    <t xml:space="preserve"> PRIMER</t>
  </si>
  <si>
    <t xml:space="preserve"> GRADO</t>
  </si>
  <si>
    <t xml:space="preserve">  SUMA</t>
  </si>
  <si>
    <t xml:space="preserve"> HOMBRES</t>
  </si>
  <si>
    <t xml:space="preserve">  MUJERES</t>
  </si>
  <si>
    <t xml:space="preserve">    PREPA No. 14 (ABIERTA) TEPIC </t>
  </si>
  <si>
    <t>*CORRESPONDEN AL TONCO COMUN PARA ESTE CICLO ESCOLAR</t>
  </si>
  <si>
    <t xml:space="preserve">                                                         UAN-DPDU</t>
  </si>
  <si>
    <t xml:space="preserve">EGRESADOS DEL NIVEL MEDIO SUPERIOR, POR SEXO Y BACHILLERATO. </t>
  </si>
  <si>
    <t>CICLO ESCOLAR 1992/1993.</t>
  </si>
  <si>
    <t xml:space="preserve">    B   A   C   H   I   L   L  E   R   A   T   O</t>
  </si>
  <si>
    <t xml:space="preserve">  E S C U E L A S</t>
  </si>
  <si>
    <t>C. SOCIALES Y ADVAS.</t>
  </si>
  <si>
    <t xml:space="preserve">   CIENCIAS BIOLOGICAS</t>
  </si>
  <si>
    <t xml:space="preserve">       F. MATEMATICO</t>
  </si>
  <si>
    <t xml:space="preserve">    PREPA No. 13 TEPIC      </t>
  </si>
  <si>
    <t xml:space="preserve">TITULADOS POR SEXO, EN LAS ESCUELAS DEL NIVEL POSGRADO, LICENCIATURA Y MEDIO TERMINAL, </t>
  </si>
  <si>
    <t>DE SEPTIEMBRE DE 1992 A AGOSTO DE 1993.</t>
  </si>
  <si>
    <t xml:space="preserve"> T I T U L A D O S</t>
  </si>
  <si>
    <t xml:space="preserve">    E S C U E L A S</t>
  </si>
  <si>
    <t xml:space="preserve">TOTAL DE </t>
  </si>
  <si>
    <t>TITULADOS</t>
  </si>
  <si>
    <t xml:space="preserve">  NIVEL MEDIO TERMINAL</t>
  </si>
  <si>
    <t>FUENTE: DIRECCION DE ESCUELAS</t>
  </si>
  <si>
    <t xml:space="preserve">DISTRIBUCION DE PRESTADORES DE SERVICIO SOCIAL, POR NIVEL DE ESTUDIOS DEL  </t>
  </si>
  <si>
    <t>1o DE ENERO AL 29 DE DICIEMBRE DE 1993.</t>
  </si>
  <si>
    <t>SECTOR</t>
  </si>
  <si>
    <t xml:space="preserve">INST. DE </t>
  </si>
  <si>
    <t>PUBLICO</t>
  </si>
  <si>
    <t>PRIVADO</t>
  </si>
  <si>
    <t>SOCIAL</t>
  </si>
  <si>
    <t>ORIGEN</t>
  </si>
  <si>
    <t>FUENTE: DIRECCION DE SERVICIO SOCIAL</t>
  </si>
  <si>
    <t>POBLACION ESCOLAR, NUMERO DE MAESTROS</t>
  </si>
  <si>
    <t>Y PROMEDIO DE ALUMNOS POR MAESTRO.</t>
  </si>
  <si>
    <t>CICLO ESCOLAR 1993/1994.</t>
  </si>
  <si>
    <t xml:space="preserve">  NIVEL  Y   ESCUELA</t>
  </si>
  <si>
    <t>NUMERO</t>
  </si>
  <si>
    <t>ALUMNOS POR</t>
  </si>
  <si>
    <t>DE MAESTROS</t>
  </si>
  <si>
    <t xml:space="preserve">  MAESTRO</t>
  </si>
  <si>
    <t xml:space="preserve">    ECONOMIA**</t>
  </si>
  <si>
    <t xml:space="preserve">    PREPA No. 1 TEPIC</t>
  </si>
  <si>
    <t xml:space="preserve">    PREPA No. 2 SANTIAGO IXCUINTLA</t>
  </si>
  <si>
    <t xml:space="preserve">    PREPA No. 3 ACAPONETA</t>
  </si>
  <si>
    <t xml:space="preserve">    PREPA No. 4 TECUALA</t>
  </si>
  <si>
    <t xml:space="preserve">    PREPA No. 5 TUXPAN</t>
  </si>
  <si>
    <t xml:space="preserve">    PREPA No. 7 COMPOSTELA</t>
  </si>
  <si>
    <t xml:space="preserve">    PREPA No. 8 AHUACATLAN</t>
  </si>
  <si>
    <t xml:space="preserve">    PREPA No. 9 VILLA HIDALGO</t>
  </si>
  <si>
    <t xml:space="preserve">    PREPA NO. 10 VALLE DE BANDERAS</t>
  </si>
  <si>
    <t xml:space="preserve">    ENFERMERIA Y OBSTETRICIA***</t>
  </si>
  <si>
    <t>*SE REFIERE A PLAZAS NO A PERSONAS FISICAS **  MISMOS DOCENTES PARA LA LIC. DE LA ESCUELA</t>
  </si>
  <si>
    <t>*** MISMOS DOCENTES PARA EL NIVEL LICENCIATURA.</t>
  </si>
  <si>
    <t>PERSONAL DOCENTE POR CATEGORIA, NIVEL Y ESCUELA. CICLO ESCOLAR 1993/1994.*</t>
  </si>
  <si>
    <t>TIEMPO</t>
  </si>
  <si>
    <t>MEDIO</t>
  </si>
  <si>
    <t xml:space="preserve">  NIVEL   Y   ESCUELA</t>
  </si>
  <si>
    <t xml:space="preserve">  COMPLETO</t>
  </si>
  <si>
    <t xml:space="preserve"> TIEMPO</t>
  </si>
  <si>
    <t xml:space="preserve"> HORAS</t>
  </si>
  <si>
    <t xml:space="preserve">    ECONOMIA*** </t>
  </si>
  <si>
    <t xml:space="preserve">    ENFERMERIA Y OBSTETRICIA****</t>
  </si>
  <si>
    <t>FUENTE: DIRECCION DE PERSONAL DE LA UAN. *DATOS A DICIEMBRE DE 1993. ** SE REFIERE A PLAZAS NO A PERSONAS FISICAS</t>
  </si>
  <si>
    <t xml:space="preserve">           UAN-DPDU</t>
  </si>
  <si>
    <t>*** MISMOS DOCENTES PARA LAS LICENCIATURAS DE LA ESCUELA , **** MISMOS DOCENTES PARA EL NIVEL LICENCIATURA</t>
  </si>
  <si>
    <t>PERSONAL DOCENTE POR CATEGORIA, NIVEL, ESCUELA Y SEXO. CICLO ESCOLAR 1993/1994.</t>
  </si>
  <si>
    <t>S U M A</t>
  </si>
  <si>
    <t>TIEMPO COMPLETO</t>
  </si>
  <si>
    <t>MEDIO TIEMPO</t>
  </si>
  <si>
    <t xml:space="preserve">  POR HORAS</t>
  </si>
  <si>
    <t xml:space="preserve"> H</t>
  </si>
  <si>
    <t xml:space="preserve">    M</t>
  </si>
  <si>
    <t xml:space="preserve">    PREPARATORIA No. 1  TEPIC</t>
  </si>
  <si>
    <t xml:space="preserve">    PREPARATORIA No. 2  SANTIAGO IXCUINTLA</t>
  </si>
  <si>
    <t xml:space="preserve">    PREPARATORIA No. 3  ACAPONETA</t>
  </si>
  <si>
    <t xml:space="preserve">    PREPARATORIA No. 4  TECUALA</t>
  </si>
  <si>
    <t xml:space="preserve">    PREPARATORIA No. 5  TUXPAN</t>
  </si>
  <si>
    <t xml:space="preserve">    PREPARATORIA No. 6  IXTLAN DEL RIO</t>
  </si>
  <si>
    <t xml:space="preserve">    PREPARATORIA No. 7  COMPOSTELA</t>
  </si>
  <si>
    <t xml:space="preserve">    PREPARATORIA No. 8  AHUACATLAN</t>
  </si>
  <si>
    <t xml:space="preserve">    PREPARATORIA No. 9  VILLA HIDALGO</t>
  </si>
  <si>
    <t xml:space="preserve">    PREPARATORIA No. 10 VALLE DE BANDERAS</t>
  </si>
  <si>
    <t xml:space="preserve">    PREPARATORIA No. 11 RUIZ</t>
  </si>
  <si>
    <t xml:space="preserve">    PREPARATORIA No. 12 SAN BLAS</t>
  </si>
  <si>
    <t xml:space="preserve">    PREPARATORIA No. 13 TEPIC</t>
  </si>
  <si>
    <t xml:space="preserve">    PREPARATORIA No. 14 (ABIERTA) TEPIC</t>
  </si>
  <si>
    <t xml:space="preserve">    PREPARATORIA No. 15 PUENTE DE CAMOTLAN</t>
  </si>
  <si>
    <t xml:space="preserve">* SE REFIERE A PLAZAS NO A PERSONAS FISICAS, ** MISMOS DOCENTES PARA LA LICENCIATURA., </t>
  </si>
  <si>
    <t>DISTRIBUCION ABSOLUTA Y RELATIVA DE LA PLANTA DOCENTE POR SEXO, NIVEL Y ESCUELA. CICLO ESCOLAR 1993/1994.</t>
  </si>
  <si>
    <t xml:space="preserve"> T O T A L</t>
  </si>
  <si>
    <t xml:space="preserve">         </t>
  </si>
  <si>
    <t>TIEMPO  COMPLETO</t>
  </si>
  <si>
    <t xml:space="preserve">  MEDIO TIEMPO</t>
  </si>
  <si>
    <t>ABS</t>
  </si>
  <si>
    <t>%</t>
  </si>
  <si>
    <t xml:space="preserve">  ABS</t>
  </si>
  <si>
    <t xml:space="preserve"> ABS</t>
  </si>
  <si>
    <t xml:space="preserve">      INFORMATICA Y ESTADISTICA</t>
  </si>
  <si>
    <t>*SE REFIERE A PLAZAS NO A PERSONAS     ** MISMOS DOCENTES PARA LA LICENCIATURA DE LAS ESCUELAS.</t>
  </si>
  <si>
    <t>GRADO ACADEMICO DEL PERSONAL DOCENTE POR NIVEL Y ESCUELA. CICLO ESCOLAR 1993/1994.</t>
  </si>
  <si>
    <t>DOCTORADO</t>
  </si>
  <si>
    <t xml:space="preserve"> LICENCIATURA</t>
  </si>
  <si>
    <t>NORMAL</t>
  </si>
  <si>
    <t xml:space="preserve">NORMAL </t>
  </si>
  <si>
    <t>CURSOS DE</t>
  </si>
  <si>
    <t xml:space="preserve"> PASANTES</t>
  </si>
  <si>
    <t>SUPERIOR</t>
  </si>
  <si>
    <t>PRIMARIA</t>
  </si>
  <si>
    <t>CAPACIT.</t>
  </si>
  <si>
    <t xml:space="preserve">FUENTE: DIRECCION DE PERSONAL </t>
  </si>
  <si>
    <t xml:space="preserve">            UAN-DPDU</t>
  </si>
  <si>
    <t>* SE REFIERE A PLAZAS NO A PERSONAS FISICAS,  ** MISMOS DOCENTES PARA LAS LICENCIATURAS DE LA ESCUELA</t>
  </si>
  <si>
    <t>*** MISMOS DOCENTES PARA EL NIVEL LICENCIATURA</t>
  </si>
  <si>
    <t>GRADO ACADEMICO DEL PERSONAL DOCENTE POR NIVEL Y CATEGORIA. CICLO ESCOLAR 1993/1994</t>
  </si>
  <si>
    <t>CUADRO No. 30A</t>
  </si>
  <si>
    <t>CUADRO No. 30B</t>
  </si>
  <si>
    <t xml:space="preserve"> DOCTORADO</t>
  </si>
  <si>
    <t>ESPECIALIZACION</t>
  </si>
  <si>
    <t xml:space="preserve"> PASANTES </t>
  </si>
  <si>
    <t>NORMAL SUPERIOR</t>
  </si>
  <si>
    <t>NORMAL PRIMARIA</t>
  </si>
  <si>
    <t xml:space="preserve"> CAPACITACION</t>
  </si>
  <si>
    <t xml:space="preserve">    O T R O S</t>
  </si>
  <si>
    <t xml:space="preserve">  NIVEL Y ESCUELA</t>
  </si>
  <si>
    <t>TC</t>
  </si>
  <si>
    <t>MT</t>
  </si>
  <si>
    <t>PH</t>
  </si>
  <si>
    <t>*SE REFIERE A PLAZAS NO A PERSONAS FISICAS</t>
  </si>
  <si>
    <t>** MISMOS DOCENTES PARA LAS LICENCIATURAS DE LA ESCUELA</t>
  </si>
  <si>
    <t xml:space="preserve">    PREPA ABIERTA TEPIC</t>
  </si>
  <si>
    <t xml:space="preserve">    PREPA No. 15 PUENTE DE CAMOTLAN *</t>
  </si>
  <si>
    <t xml:space="preserve">  *  EXTENSION DE PREPARATORIA No. 1 DE LA U.A.N.</t>
  </si>
  <si>
    <t xml:space="preserve"> ** LICENCIATURA QUE OFRECE LA ESCUELA DE ECONOMIA A PARTIR DE FEBRERO DE 1992.</t>
  </si>
  <si>
    <t xml:space="preserve">PERSONAL DIRECTIVO, DOCENTE, ADMINISTRATIVO, DE INTENDENCIA Y MANTENIMIENTO </t>
  </si>
  <si>
    <t>POR SEXO, NIVEL Y DEPENDENCIA. CICLO 1993/1994.*</t>
  </si>
  <si>
    <t xml:space="preserve">   T O T A L</t>
  </si>
  <si>
    <t xml:space="preserve">    DIRECTIVO</t>
  </si>
  <si>
    <t>DOCENTE</t>
  </si>
  <si>
    <t>ADMINISTRATIVO</t>
  </si>
  <si>
    <t>INT.Y MANTENIM.</t>
  </si>
  <si>
    <t>NIVEL  Y  ESCUELA</t>
  </si>
  <si>
    <t xml:space="preserve"> UNIVERSIDAD</t>
  </si>
  <si>
    <t xml:space="preserve"> NIVEL POSGRADO</t>
  </si>
  <si>
    <t xml:space="preserve"> NIVEL LICENCIATURA</t>
  </si>
  <si>
    <t xml:space="preserve"> NIVEL MEDIO SUPERIOR</t>
  </si>
  <si>
    <t xml:space="preserve"> DEPENDENCIAS UNIVERSITARIAS</t>
  </si>
  <si>
    <t>FUENTE: DIRECCION DE PERSONAL DE LA U.A.N.</t>
  </si>
  <si>
    <t>* DATOS A DICIENBRE DE 1993</t>
  </si>
  <si>
    <t>** SE REFIERE A PLAZAS NO A PERSONAS FISICAS.</t>
  </si>
  <si>
    <t>PERSONAL DIRECTIVO, DOCENTE, ADMINISTRATIVO, DE INTENDENCIA Y</t>
  </si>
  <si>
    <t>MANTENIMIENTO POR SEXO, NIVEL Y ESCUELA. CICLO ESCOLAR 1993/1994 *</t>
  </si>
  <si>
    <t xml:space="preserve">  T   O   T   A   L</t>
  </si>
  <si>
    <t xml:space="preserve">  D I R E C T I V O</t>
  </si>
  <si>
    <t xml:space="preserve">   D  O  C  E  N  T  E </t>
  </si>
  <si>
    <t xml:space="preserve">  ADMINISTRATIVO</t>
  </si>
  <si>
    <t xml:space="preserve">  INTENDENC. Y MANT.</t>
  </si>
  <si>
    <t xml:space="preserve">    PRODUCCION ANIMAL BOVINOS</t>
  </si>
  <si>
    <t xml:space="preserve">      ADMINISTRACION </t>
  </si>
  <si>
    <t xml:space="preserve">    ECONOMIA***</t>
  </si>
  <si>
    <t>* DATOS A DICIEMBRE DE 1993.</t>
  </si>
  <si>
    <t>*** MISMO PERSONAL PARA LAS LICENCIATURAS DE LA ESCUELA.</t>
  </si>
  <si>
    <t>**** MISMO PERSONAL PARA EL NIVEL SUPERIOR.</t>
  </si>
  <si>
    <t>PERSONAL DIRECTIVO, DOCENTE, ADMINISTRATIVO Y DE INTENDENCIA Y MANTENIMIENTO,</t>
  </si>
  <si>
    <t>POR SEXO Y DEPENDENCIA UNIVERSITARIA. CICLO ESCOLAR 1993/1994.*</t>
  </si>
  <si>
    <t xml:space="preserve">CUADRO No. 33                                 </t>
  </si>
  <si>
    <t>T  O  T  A  L</t>
  </si>
  <si>
    <t xml:space="preserve"> D I R E C T I V O</t>
  </si>
  <si>
    <t xml:space="preserve">   D O C E N T E </t>
  </si>
  <si>
    <t xml:space="preserve">   ADMINISTRATIVO</t>
  </si>
  <si>
    <t>INTENDENC. Y MANT</t>
  </si>
  <si>
    <t>DEPARTAMENTO</t>
  </si>
  <si>
    <t>DEPENDENCIAS ADMINISTRATIVAS</t>
  </si>
  <si>
    <t xml:space="preserve">        FUNCION:INVESTIGACION </t>
  </si>
  <si>
    <t xml:space="preserve">    COORD. DE INVEST. CIENTIFICA</t>
  </si>
  <si>
    <t xml:space="preserve">        FUNCION: DIFUSION Y EXTENSION</t>
  </si>
  <si>
    <t xml:space="preserve">    UNIDAD DE SEG, DE EGRESADOS</t>
  </si>
  <si>
    <t xml:space="preserve">    DIFUSION CULTURAL</t>
  </si>
  <si>
    <t xml:space="preserve">    DEPTO. DESARROLLO DE LA COMUNIDAD</t>
  </si>
  <si>
    <t xml:space="preserve">    DEPARTAMENTO DE BECAS</t>
  </si>
  <si>
    <t xml:space="preserve">    DIRECCION DE SERVICIO SOCIAL</t>
  </si>
  <si>
    <t xml:space="preserve">    BIBLIOTECA CENTRAL</t>
  </si>
  <si>
    <t xml:space="preserve">    BUFETE JURIDICO</t>
  </si>
  <si>
    <t xml:space="preserve">    DEPTO. ACT. DEPORTIVAS Y RECREATIVAS</t>
  </si>
  <si>
    <t xml:space="preserve">    DIRECCION DE PUBLICACIONES</t>
  </si>
  <si>
    <t xml:space="preserve">    DEPARTAMENTO DE VOLUNTARIADO</t>
  </si>
  <si>
    <t xml:space="preserve">    DEPARTAMENTO RELAC. PUBLICAS</t>
  </si>
  <si>
    <t xml:space="preserve">    SERVICIOS ASISTENCIALES</t>
  </si>
  <si>
    <t xml:space="preserve">        FUMCION: ADMINISTRACION</t>
  </si>
  <si>
    <t xml:space="preserve">    RECTORIA</t>
  </si>
  <si>
    <t xml:space="preserve">    SECRETARIA GENERAL</t>
  </si>
  <si>
    <t xml:space="preserve">    TESORERIA</t>
  </si>
  <si>
    <t xml:space="preserve">    OFICIALIA MAYOR</t>
  </si>
  <si>
    <t xml:space="preserve">    DIRECCION DE PERSONAL</t>
  </si>
  <si>
    <t xml:space="preserve">    UNIDAD INST. DE PLANEACION</t>
  </si>
  <si>
    <t xml:space="preserve">    COORD. GENERAL DE ENSEÑANZA</t>
  </si>
  <si>
    <t xml:space="preserve">    DEPARTAMENTO ESCOLAR</t>
  </si>
  <si>
    <t xml:space="preserve">    DIRECCION DE ESC. PREPARATORIAS</t>
  </si>
  <si>
    <t xml:space="preserve">    CONTRALORIA GENERAL</t>
  </si>
  <si>
    <t xml:space="preserve">    DEPTO. CONTROL Y EVALUACION</t>
  </si>
  <si>
    <t xml:space="preserve">    ORGANIZACIONES SINDICALES</t>
  </si>
  <si>
    <t xml:space="preserve">      UAN-DPDU</t>
  </si>
  <si>
    <t>PERSONAL DIRECTIVO , DOCENTE, ADMINISTRATIVO,</t>
  </si>
  <si>
    <t xml:space="preserve">DE INTENDENCIA Y MANTENIMIENTO, DISTRIBUIDOS POR FUNCION Y </t>
  </si>
  <si>
    <t>DEPENDENCIA UNIVERSITARIA. CICLO ESCOLAR 1993/1994.*</t>
  </si>
  <si>
    <t>CUADRO Nº 34</t>
  </si>
  <si>
    <t xml:space="preserve">   D I S T R I B U C I O N         D E L       P E R S O N A L</t>
  </si>
  <si>
    <t>ESCUELAS Y DEPENDENCIAS</t>
  </si>
  <si>
    <t>DIRECTIVO</t>
  </si>
  <si>
    <t xml:space="preserve"> ADMVO.</t>
  </si>
  <si>
    <t>INT. Y MANT.</t>
  </si>
  <si>
    <t>FUNCION: DOCENCIA</t>
  </si>
  <si>
    <t xml:space="preserve">     TRONCO COMUN</t>
  </si>
  <si>
    <t xml:space="preserve">     CONTADOR PUBLICO Y AUDITOR</t>
  </si>
  <si>
    <t xml:space="preserve">     ADMINISTRACION</t>
  </si>
  <si>
    <t xml:space="preserve">     CONTADURIA</t>
  </si>
  <si>
    <t xml:space="preserve">     ECONOMIA</t>
  </si>
  <si>
    <t xml:space="preserve">     INFORMATICA Y ESTADISTICA</t>
  </si>
  <si>
    <t xml:space="preserve">    DEPENDENCIAS ADMINISTRATIVAS</t>
  </si>
  <si>
    <t xml:space="preserve">          FUNCION : INVESTIGACION</t>
  </si>
  <si>
    <t xml:space="preserve">    COORDINACION DE INVEST. CIENTIFICA</t>
  </si>
  <si>
    <t xml:space="preserve">          FUNCION : DIFUSION Y EXTENSION</t>
  </si>
  <si>
    <t xml:space="preserve">    UNIDAD DE SEG. DE EGRESADDOS</t>
  </si>
  <si>
    <t xml:space="preserve">    DESARROLLO DE LA COMUNIDAD</t>
  </si>
  <si>
    <t xml:space="preserve">    DEPTO. ACTIVIDADES DEPORTIVAS Y RECREATIVAS</t>
  </si>
  <si>
    <t xml:space="preserve">    DEPARTAMENTO DE RELACIONES PUBLICAS</t>
  </si>
  <si>
    <t xml:space="preserve">          FUNCION : ADMINISTRACION</t>
  </si>
  <si>
    <t xml:space="preserve">    DEPTO. DE CONTROL Y EVALUACION</t>
  </si>
  <si>
    <t>FUENTE: DIRECCION DE PERSONAL DE LA U.A.N.            * DATOS A DICIEMBRE DE 1993.    ** SE REFIERE A PLAZAS NO A PERSONAS FISICAS</t>
  </si>
  <si>
    <t xml:space="preserve"> ***  MISMO PERSONAL PARA LAS LICENCIATURAS DE LA ESCUELA.      **** MISMO PERSONAL PARA EL NIVEL SUPERIOR.</t>
  </si>
  <si>
    <t>T.C.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</si>
</sst>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0.00_)"/>
    <numFmt numFmtId="191" formatCode="0.000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.0%"/>
    <numFmt numFmtId="199" formatCode="0.000000000000000%"/>
    <numFmt numFmtId="200" formatCode="0.0"/>
    <numFmt numFmtId="201" formatCode="00000"/>
    <numFmt numFmtId="202" formatCode="&quot;N$&quot;#,##0.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00"/>
    <numFmt numFmtId="210" formatCode="0.00000000000"/>
  </numFmts>
  <fonts count="11">
    <font>
      <sz val="7"/>
      <name val="Helv"/>
      <family val="0"/>
    </font>
    <font>
      <sz val="10"/>
      <name val="Arial"/>
      <family val="0"/>
    </font>
    <font>
      <sz val="8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0"/>
      <name val="Courier"/>
      <family val="3"/>
    </font>
    <font>
      <sz val="7"/>
      <name val="Courier"/>
      <family val="3"/>
    </font>
    <font>
      <b/>
      <sz val="7"/>
      <name val="Courier"/>
      <family val="3"/>
    </font>
    <font>
      <b/>
      <sz val="8"/>
      <name val="Courier"/>
      <family val="3"/>
    </font>
    <font>
      <sz val="8"/>
      <name val="Courier"/>
      <family val="3"/>
    </font>
    <font>
      <b/>
      <sz val="9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23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1" fillId="0" borderId="0" xfId="52" applyAlignment="1">
      <alignment vertical="top"/>
      <protection/>
    </xf>
    <xf numFmtId="0" fontId="1" fillId="0" borderId="0" xfId="52" applyAlignment="1">
      <alignment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vertical="top"/>
      <protection/>
    </xf>
    <xf numFmtId="0" fontId="4" fillId="0" borderId="0" xfId="52" applyFont="1" applyAlignment="1">
      <alignment horizontal="center" wrapText="1"/>
      <protection/>
    </xf>
    <xf numFmtId="0" fontId="1" fillId="0" borderId="0" xfId="52" applyAlignment="1">
      <alignment horizontal="center"/>
      <protection/>
    </xf>
    <xf numFmtId="0" fontId="3" fillId="0" borderId="0" xfId="26">
      <alignment/>
      <protection/>
    </xf>
    <xf numFmtId="0" fontId="5" fillId="0" borderId="0" xfId="26" applyFont="1">
      <alignment/>
      <protection/>
    </xf>
    <xf numFmtId="0" fontId="5" fillId="0" borderId="0" xfId="26" applyFont="1" applyAlignment="1" applyProtection="1">
      <alignment horizontal="left"/>
      <protection/>
    </xf>
    <xf numFmtId="0" fontId="5" fillId="2" borderId="1" xfId="26" applyFont="1" applyFill="1" applyBorder="1">
      <alignment/>
      <protection/>
    </xf>
    <xf numFmtId="0" fontId="5" fillId="2" borderId="1" xfId="26" applyFont="1" applyFill="1" applyBorder="1" applyAlignment="1" applyProtection="1">
      <alignment horizontal="center"/>
      <protection/>
    </xf>
    <xf numFmtId="0" fontId="5" fillId="2" borderId="2" xfId="26" applyFont="1" applyFill="1" applyBorder="1" applyAlignment="1" applyProtection="1">
      <alignment horizontal="center"/>
      <protection/>
    </xf>
    <xf numFmtId="0" fontId="5" fillId="2" borderId="3" xfId="26" applyFont="1" applyFill="1" applyBorder="1" applyAlignment="1" applyProtection="1">
      <alignment horizontal="left"/>
      <protection/>
    </xf>
    <xf numFmtId="0" fontId="5" fillId="2" borderId="3" xfId="26" applyFont="1" applyFill="1" applyBorder="1" applyAlignment="1" applyProtection="1">
      <alignment horizontal="center"/>
      <protection/>
    </xf>
    <xf numFmtId="0" fontId="5" fillId="2" borderId="0" xfId="26" applyFont="1" applyFill="1" applyBorder="1" applyAlignment="1" applyProtection="1">
      <alignment horizontal="center"/>
      <protection/>
    </xf>
    <xf numFmtId="0" fontId="5" fillId="2" borderId="4" xfId="26" applyFont="1" applyFill="1" applyBorder="1">
      <alignment/>
      <protection/>
    </xf>
    <xf numFmtId="0" fontId="5" fillId="2" borderId="5" xfId="26" applyFont="1" applyFill="1" applyBorder="1">
      <alignment/>
      <protection/>
    </xf>
    <xf numFmtId="0" fontId="5" fillId="0" borderId="6" xfId="26" applyFont="1" applyBorder="1" applyAlignment="1" applyProtection="1">
      <alignment horizontal="left"/>
      <protection/>
    </xf>
    <xf numFmtId="0" fontId="5" fillId="0" borderId="6" xfId="26" applyFont="1" applyBorder="1" applyProtection="1">
      <alignment/>
      <protection/>
    </xf>
    <xf numFmtId="189" fontId="5" fillId="0" borderId="7" xfId="26" applyNumberFormat="1" applyFont="1" applyBorder="1" applyProtection="1">
      <alignment/>
      <protection/>
    </xf>
    <xf numFmtId="189" fontId="5" fillId="0" borderId="6" xfId="26" applyNumberFormat="1" applyFont="1" applyBorder="1" applyAlignment="1" applyProtection="1">
      <alignment horizontal="left"/>
      <protection/>
    </xf>
    <xf numFmtId="189" fontId="5" fillId="0" borderId="6" xfId="26" applyNumberFormat="1" applyFont="1" applyBorder="1" applyProtection="1">
      <alignment/>
      <protection/>
    </xf>
    <xf numFmtId="0" fontId="3" fillId="0" borderId="6" xfId="26" applyBorder="1" applyAlignment="1" applyProtection="1">
      <alignment horizontal="left"/>
      <protection/>
    </xf>
    <xf numFmtId="0" fontId="3" fillId="0" borderId="6" xfId="26" applyBorder="1" applyProtection="1">
      <alignment/>
      <protection/>
    </xf>
    <xf numFmtId="189" fontId="3" fillId="0" borderId="6" xfId="26" applyNumberFormat="1" applyBorder="1" applyProtection="1">
      <alignment/>
      <protection/>
    </xf>
    <xf numFmtId="0" fontId="6" fillId="0" borderId="0" xfId="26" applyFont="1">
      <alignment/>
      <protection/>
    </xf>
    <xf numFmtId="0" fontId="6" fillId="0" borderId="0" xfId="26" applyFont="1" applyAlignment="1" applyProtection="1">
      <alignment horizontal="left"/>
      <protection/>
    </xf>
    <xf numFmtId="0" fontId="5" fillId="0" borderId="0" xfId="19" applyFont="1">
      <alignment/>
      <protection/>
    </xf>
    <xf numFmtId="0" fontId="3" fillId="0" borderId="0" xfId="19">
      <alignment/>
      <protection/>
    </xf>
    <xf numFmtId="0" fontId="5" fillId="0" borderId="0" xfId="19" applyFont="1" applyAlignment="1" applyProtection="1">
      <alignment horizontal="left"/>
      <protection/>
    </xf>
    <xf numFmtId="0" fontId="5" fillId="2" borderId="1" xfId="19" applyFont="1" applyFill="1" applyBorder="1" applyAlignment="1" applyProtection="1">
      <alignment horizontal="left"/>
      <protection/>
    </xf>
    <xf numFmtId="0" fontId="5" fillId="2" borderId="8" xfId="19" applyFont="1" applyFill="1" applyBorder="1" applyAlignment="1" applyProtection="1">
      <alignment horizontal="center"/>
      <protection/>
    </xf>
    <xf numFmtId="0" fontId="5" fillId="2" borderId="1" xfId="19" applyFont="1" applyFill="1" applyBorder="1" applyAlignment="1" applyProtection="1">
      <alignment horizontal="center"/>
      <protection/>
    </xf>
    <xf numFmtId="0" fontId="5" fillId="2" borderId="4" xfId="19" applyFont="1" applyFill="1" applyBorder="1">
      <alignment/>
      <protection/>
    </xf>
    <xf numFmtId="0" fontId="5" fillId="2" borderId="9" xfId="19" applyFont="1" applyFill="1" applyBorder="1">
      <alignment/>
      <protection/>
    </xf>
    <xf numFmtId="0" fontId="5" fillId="0" borderId="6" xfId="19" applyFont="1" applyBorder="1" applyAlignment="1" applyProtection="1">
      <alignment horizontal="left"/>
      <protection/>
    </xf>
    <xf numFmtId="0" fontId="5" fillId="0" borderId="6" xfId="19" applyFont="1" applyBorder="1" applyProtection="1">
      <alignment/>
      <protection/>
    </xf>
    <xf numFmtId="0" fontId="5" fillId="0" borderId="6" xfId="19" applyFont="1" applyBorder="1">
      <alignment/>
      <protection/>
    </xf>
    <xf numFmtId="0" fontId="3" fillId="0" borderId="6" xfId="19" applyBorder="1" applyAlignment="1" applyProtection="1">
      <alignment horizontal="left"/>
      <protection/>
    </xf>
    <xf numFmtId="0" fontId="3" fillId="0" borderId="6" xfId="19" applyBorder="1" applyProtection="1">
      <alignment/>
      <protection/>
    </xf>
    <xf numFmtId="0" fontId="3" fillId="0" borderId="6" xfId="19" applyBorder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 applyProtection="1">
      <alignment horizontal="left"/>
      <protection/>
    </xf>
    <xf numFmtId="188" fontId="3" fillId="0" borderId="0" xfId="20">
      <alignment/>
      <protection/>
    </xf>
    <xf numFmtId="188" fontId="5" fillId="0" borderId="0" xfId="20" applyFont="1">
      <alignment/>
      <protection/>
    </xf>
    <xf numFmtId="188" fontId="5" fillId="0" borderId="0" xfId="20" applyFont="1" applyAlignment="1" applyProtection="1">
      <alignment horizontal="left"/>
      <protection/>
    </xf>
    <xf numFmtId="188" fontId="5" fillId="0" borderId="0" xfId="20" applyFont="1" applyBorder="1">
      <alignment/>
      <protection/>
    </xf>
    <xf numFmtId="188" fontId="5" fillId="2" borderId="10" xfId="20" applyFont="1" applyFill="1" applyBorder="1" applyAlignment="1" applyProtection="1">
      <alignment horizontal="left"/>
      <protection/>
    </xf>
    <xf numFmtId="188" fontId="5" fillId="2" borderId="1" xfId="20" applyFont="1" applyFill="1" applyBorder="1">
      <alignment/>
      <protection/>
    </xf>
    <xf numFmtId="188" fontId="5" fillId="2" borderId="8" xfId="20" applyFont="1" applyFill="1" applyBorder="1">
      <alignment/>
      <protection/>
    </xf>
    <xf numFmtId="188" fontId="5" fillId="2" borderId="11" xfId="20" applyFont="1" applyFill="1" applyBorder="1" applyAlignment="1" applyProtection="1">
      <alignment horizontal="center"/>
      <protection/>
    </xf>
    <xf numFmtId="188" fontId="5" fillId="2" borderId="12" xfId="20" applyFont="1" applyFill="1" applyBorder="1" applyAlignment="1" applyProtection="1">
      <alignment horizontal="left"/>
      <protection/>
    </xf>
    <xf numFmtId="188" fontId="5" fillId="2" borderId="4" xfId="20" applyFont="1" applyFill="1" applyBorder="1" applyAlignment="1" applyProtection="1">
      <alignment horizontal="left"/>
      <protection/>
    </xf>
    <xf numFmtId="188" fontId="5" fillId="2" borderId="6" xfId="20" applyFont="1" applyFill="1" applyBorder="1" applyAlignment="1" applyProtection="1">
      <alignment horizontal="left"/>
      <protection/>
    </xf>
    <xf numFmtId="188" fontId="5" fillId="2" borderId="6" xfId="20" applyFont="1" applyFill="1" applyBorder="1" applyAlignment="1" applyProtection="1">
      <alignment horizontal="center"/>
      <protection/>
    </xf>
    <xf numFmtId="188" fontId="5" fillId="2" borderId="7" xfId="20" applyFont="1" applyFill="1" applyBorder="1" applyAlignment="1" applyProtection="1">
      <alignment horizontal="left"/>
      <protection/>
    </xf>
    <xf numFmtId="188" fontId="5" fillId="2" borderId="11" xfId="20" applyFont="1" applyFill="1" applyBorder="1">
      <alignment/>
      <protection/>
    </xf>
    <xf numFmtId="188" fontId="5" fillId="0" borderId="6" xfId="20" applyFont="1" applyBorder="1" applyAlignment="1" applyProtection="1">
      <alignment horizontal="left"/>
      <protection/>
    </xf>
    <xf numFmtId="188" fontId="5" fillId="0" borderId="6" xfId="20" applyFont="1" applyBorder="1" applyProtection="1">
      <alignment/>
      <protection/>
    </xf>
    <xf numFmtId="188" fontId="5" fillId="0" borderId="7" xfId="20" applyFont="1" applyBorder="1" applyProtection="1">
      <alignment/>
      <protection/>
    </xf>
    <xf numFmtId="188" fontId="5" fillId="0" borderId="11" xfId="20" applyFont="1" applyBorder="1">
      <alignment/>
      <protection/>
    </xf>
    <xf numFmtId="188" fontId="5" fillId="0" borderId="11" xfId="20" applyFont="1" applyBorder="1" applyProtection="1">
      <alignment/>
      <protection/>
    </xf>
    <xf numFmtId="188" fontId="5" fillId="0" borderId="6" xfId="20" applyFont="1" applyBorder="1">
      <alignment/>
      <protection/>
    </xf>
    <xf numFmtId="188" fontId="5" fillId="0" borderId="7" xfId="20" applyFont="1" applyBorder="1">
      <alignment/>
      <protection/>
    </xf>
    <xf numFmtId="188" fontId="3" fillId="0" borderId="6" xfId="20" applyBorder="1" applyAlignment="1" applyProtection="1">
      <alignment horizontal="left"/>
      <protection/>
    </xf>
    <xf numFmtId="188" fontId="3" fillId="0" borderId="6" xfId="20" applyBorder="1" applyProtection="1">
      <alignment/>
      <protection/>
    </xf>
    <xf numFmtId="188" fontId="3" fillId="0" borderId="6" xfId="20" applyNumberFormat="1" applyBorder="1" applyProtection="1">
      <alignment/>
      <protection/>
    </xf>
    <xf numFmtId="188" fontId="3" fillId="0" borderId="7" xfId="20" applyBorder="1" applyProtection="1">
      <alignment/>
      <protection/>
    </xf>
    <xf numFmtId="188" fontId="3" fillId="0" borderId="11" xfId="20" applyBorder="1">
      <alignment/>
      <protection/>
    </xf>
    <xf numFmtId="188" fontId="3" fillId="0" borderId="7" xfId="20" applyBorder="1">
      <alignment/>
      <protection/>
    </xf>
    <xf numFmtId="188" fontId="3" fillId="0" borderId="11" xfId="20" applyBorder="1" applyProtection="1">
      <alignment/>
      <protection/>
    </xf>
    <xf numFmtId="188" fontId="3" fillId="0" borderId="6" xfId="20" applyBorder="1">
      <alignment/>
      <protection/>
    </xf>
    <xf numFmtId="188" fontId="3" fillId="0" borderId="7" xfId="20" applyNumberFormat="1" applyBorder="1" applyProtection="1">
      <alignment/>
      <protection/>
    </xf>
    <xf numFmtId="188" fontId="3" fillId="0" borderId="11" xfId="20" applyBorder="1" applyAlignment="1" applyProtection="1">
      <alignment horizontal="left"/>
      <protection/>
    </xf>
    <xf numFmtId="188" fontId="3" fillId="0" borderId="11" xfId="20" applyNumberFormat="1" applyBorder="1" applyProtection="1">
      <alignment/>
      <protection/>
    </xf>
    <xf numFmtId="188" fontId="3" fillId="0" borderId="12" xfId="20" applyBorder="1" applyProtection="1">
      <alignment/>
      <protection/>
    </xf>
    <xf numFmtId="188" fontId="3" fillId="0" borderId="9" xfId="20" applyBorder="1">
      <alignment/>
      <protection/>
    </xf>
    <xf numFmtId="188" fontId="3" fillId="0" borderId="13" xfId="20" applyBorder="1" applyProtection="1">
      <alignment/>
      <protection/>
    </xf>
    <xf numFmtId="188" fontId="3" fillId="0" borderId="14" xfId="20" applyBorder="1">
      <alignment/>
      <protection/>
    </xf>
    <xf numFmtId="188" fontId="6" fillId="0" borderId="0" xfId="20" applyFont="1">
      <alignment/>
      <protection/>
    </xf>
    <xf numFmtId="188" fontId="6" fillId="0" borderId="0" xfId="20" applyFont="1" applyAlignment="1" applyProtection="1">
      <alignment horizontal="left"/>
      <protection/>
    </xf>
    <xf numFmtId="188" fontId="3" fillId="0" borderId="0" xfId="21">
      <alignment/>
      <protection/>
    </xf>
    <xf numFmtId="188" fontId="5" fillId="0" borderId="0" xfId="21" applyFont="1">
      <alignment/>
      <protection/>
    </xf>
    <xf numFmtId="188" fontId="5" fillId="0" borderId="0" xfId="21" applyFont="1" applyAlignment="1" applyProtection="1">
      <alignment horizontal="left"/>
      <protection/>
    </xf>
    <xf numFmtId="188" fontId="5" fillId="2" borderId="10" xfId="21" applyFont="1" applyFill="1" applyBorder="1">
      <alignment/>
      <protection/>
    </xf>
    <xf numFmtId="188" fontId="5" fillId="2" borderId="1" xfId="21" applyFont="1" applyFill="1" applyBorder="1">
      <alignment/>
      <protection/>
    </xf>
    <xf numFmtId="188" fontId="5" fillId="2" borderId="10" xfId="21" applyFont="1" applyFill="1" applyBorder="1" applyAlignment="1" applyProtection="1">
      <alignment horizontal="center"/>
      <protection/>
    </xf>
    <xf numFmtId="188" fontId="5" fillId="2" borderId="13" xfId="21" applyFont="1" applyFill="1" applyBorder="1">
      <alignment/>
      <protection/>
    </xf>
    <xf numFmtId="188" fontId="5" fillId="2" borderId="3" xfId="21" applyFont="1" applyFill="1" applyBorder="1" applyAlignment="1" applyProtection="1">
      <alignment horizontal="left"/>
      <protection/>
    </xf>
    <xf numFmtId="188" fontId="5" fillId="2" borderId="0" xfId="21" applyFont="1" applyFill="1" applyBorder="1">
      <alignment/>
      <protection/>
    </xf>
    <xf numFmtId="188" fontId="5" fillId="2" borderId="14" xfId="21" applyFont="1" applyFill="1" applyBorder="1">
      <alignment/>
      <protection/>
    </xf>
    <xf numFmtId="188" fontId="5" fillId="2" borderId="13" xfId="21" applyFont="1" applyFill="1" applyBorder="1" applyAlignment="1" applyProtection="1">
      <alignment horizontal="left"/>
      <protection/>
    </xf>
    <xf numFmtId="188" fontId="5" fillId="2" borderId="3" xfId="21" applyFont="1" applyFill="1" applyBorder="1" applyAlignment="1" applyProtection="1">
      <alignment horizontal="center"/>
      <protection/>
    </xf>
    <xf numFmtId="188" fontId="5" fillId="2" borderId="1" xfId="21" applyFont="1" applyFill="1" applyBorder="1" applyAlignment="1" applyProtection="1">
      <alignment horizontal="center"/>
      <protection/>
    </xf>
    <xf numFmtId="188" fontId="5" fillId="2" borderId="1" xfId="21" applyFont="1" applyFill="1" applyBorder="1" applyAlignment="1" applyProtection="1">
      <alignment horizontal="left"/>
      <protection/>
    </xf>
    <xf numFmtId="188" fontId="3" fillId="0" borderId="0" xfId="21" applyAlignment="1" applyProtection="1">
      <alignment horizontal="left"/>
      <protection/>
    </xf>
    <xf numFmtId="188" fontId="5" fillId="2" borderId="12" xfId="21" applyFont="1" applyFill="1" applyBorder="1">
      <alignment/>
      <protection/>
    </xf>
    <xf numFmtId="188" fontId="5" fillId="2" borderId="4" xfId="21" applyFont="1" applyFill="1" applyBorder="1">
      <alignment/>
      <protection/>
    </xf>
    <xf numFmtId="188" fontId="5" fillId="2" borderId="12" xfId="21" applyFont="1" applyFill="1" applyBorder="1" applyAlignment="1" applyProtection="1">
      <alignment horizontal="center"/>
      <protection/>
    </xf>
    <xf numFmtId="188" fontId="5" fillId="2" borderId="4" xfId="21" applyFont="1" applyFill="1" applyBorder="1" applyAlignment="1" applyProtection="1">
      <alignment horizontal="center"/>
      <protection/>
    </xf>
    <xf numFmtId="188" fontId="5" fillId="0" borderId="6" xfId="21" applyFont="1" applyBorder="1" applyAlignment="1" applyProtection="1">
      <alignment horizontal="left"/>
      <protection/>
    </xf>
    <xf numFmtId="188" fontId="5" fillId="0" borderId="6" xfId="21" applyNumberFormat="1" applyFont="1" applyBorder="1" applyProtection="1">
      <alignment/>
      <protection/>
    </xf>
    <xf numFmtId="188" fontId="5" fillId="0" borderId="7" xfId="21" applyNumberFormat="1" applyFont="1" applyBorder="1" applyProtection="1">
      <alignment/>
      <protection/>
    </xf>
    <xf numFmtId="188" fontId="5" fillId="0" borderId="11" xfId="21" applyFont="1" applyBorder="1">
      <alignment/>
      <protection/>
    </xf>
    <xf numFmtId="189" fontId="5" fillId="0" borderId="11" xfId="21" applyNumberFormat="1" applyFont="1" applyBorder="1" applyProtection="1">
      <alignment/>
      <protection/>
    </xf>
    <xf numFmtId="189" fontId="5" fillId="0" borderId="6" xfId="21" applyNumberFormat="1" applyFont="1" applyBorder="1" applyProtection="1">
      <alignment/>
      <protection/>
    </xf>
    <xf numFmtId="188" fontId="5" fillId="0" borderId="6" xfId="21" applyFont="1" applyBorder="1" applyProtection="1">
      <alignment/>
      <protection/>
    </xf>
    <xf numFmtId="188" fontId="5" fillId="0" borderId="7" xfId="21" applyFont="1" applyBorder="1" applyProtection="1">
      <alignment/>
      <protection/>
    </xf>
    <xf numFmtId="188" fontId="3" fillId="0" borderId="6" xfId="21" applyBorder="1" applyAlignment="1" applyProtection="1">
      <alignment horizontal="left"/>
      <protection/>
    </xf>
    <xf numFmtId="188" fontId="3" fillId="0" borderId="6" xfId="21" applyBorder="1" applyProtection="1">
      <alignment/>
      <protection/>
    </xf>
    <xf numFmtId="188" fontId="3" fillId="0" borderId="7" xfId="21" applyBorder="1" applyProtection="1">
      <alignment/>
      <protection/>
    </xf>
    <xf numFmtId="188" fontId="3" fillId="0" borderId="11" xfId="21" applyBorder="1">
      <alignment/>
      <protection/>
    </xf>
    <xf numFmtId="189" fontId="3" fillId="0" borderId="11" xfId="21" applyNumberFormat="1" applyBorder="1" applyProtection="1">
      <alignment/>
      <protection/>
    </xf>
    <xf numFmtId="189" fontId="3" fillId="0" borderId="6" xfId="21" applyNumberFormat="1" applyBorder="1" applyProtection="1">
      <alignment/>
      <protection/>
    </xf>
    <xf numFmtId="188" fontId="3" fillId="0" borderId="7" xfId="21" applyNumberFormat="1" applyBorder="1" applyProtection="1">
      <alignment/>
      <protection/>
    </xf>
    <xf numFmtId="189" fontId="3" fillId="0" borderId="0" xfId="21" applyNumberFormat="1" applyProtection="1">
      <alignment/>
      <protection/>
    </xf>
    <xf numFmtId="188" fontId="3" fillId="0" borderId="6" xfId="21" applyBorder="1">
      <alignment/>
      <protection/>
    </xf>
    <xf numFmtId="188" fontId="3" fillId="0" borderId="11" xfId="21" applyBorder="1" applyAlignment="1" applyProtection="1">
      <alignment horizontal="left"/>
      <protection/>
    </xf>
    <xf numFmtId="188" fontId="6" fillId="0" borderId="0" xfId="21" applyFont="1">
      <alignment/>
      <protection/>
    </xf>
    <xf numFmtId="0" fontId="3" fillId="0" borderId="0" xfId="22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 applyProtection="1">
      <alignment horizontal="left"/>
      <protection/>
    </xf>
    <xf numFmtId="0" fontId="5" fillId="2" borderId="10" xfId="22" applyFont="1" applyFill="1" applyBorder="1">
      <alignment/>
      <protection/>
    </xf>
    <xf numFmtId="0" fontId="5" fillId="2" borderId="2" xfId="22" applyFont="1" applyFill="1" applyBorder="1" applyAlignment="1" applyProtection="1">
      <alignment horizontal="center"/>
      <protection/>
    </xf>
    <xf numFmtId="0" fontId="5" fillId="2" borderId="8" xfId="22" applyFont="1" applyFill="1" applyBorder="1" applyAlignment="1" applyProtection="1">
      <alignment horizontal="center"/>
      <protection/>
    </xf>
    <xf numFmtId="0" fontId="5" fillId="2" borderId="13" xfId="22" applyFont="1" applyFill="1" applyBorder="1" applyAlignment="1" applyProtection="1">
      <alignment horizontal="left"/>
      <protection/>
    </xf>
    <xf numFmtId="0" fontId="5" fillId="2" borderId="1" xfId="22" applyFont="1" applyFill="1" applyBorder="1" applyAlignment="1" applyProtection="1">
      <alignment horizontal="center"/>
      <protection/>
    </xf>
    <xf numFmtId="0" fontId="5" fillId="2" borderId="12" xfId="22" applyFont="1" applyFill="1" applyBorder="1">
      <alignment/>
      <protection/>
    </xf>
    <xf numFmtId="0" fontId="5" fillId="2" borderId="4" xfId="22" applyFont="1" applyFill="1" applyBorder="1" applyAlignment="1" applyProtection="1">
      <alignment horizontal="center"/>
      <protection/>
    </xf>
    <xf numFmtId="0" fontId="5" fillId="2" borderId="5" xfId="22" applyFont="1" applyFill="1" applyBorder="1" applyAlignment="1" applyProtection="1">
      <alignment horizontal="center"/>
      <protection/>
    </xf>
    <xf numFmtId="0" fontId="5" fillId="2" borderId="9" xfId="22" applyFont="1" applyFill="1" applyBorder="1">
      <alignment/>
      <protection/>
    </xf>
    <xf numFmtId="0" fontId="5" fillId="2" borderId="4" xfId="22" applyFont="1" applyFill="1" applyBorder="1">
      <alignment/>
      <protection/>
    </xf>
    <xf numFmtId="0" fontId="5" fillId="2" borderId="9" xfId="22" applyFont="1" applyFill="1" applyBorder="1" applyAlignment="1" applyProtection="1">
      <alignment horizontal="center"/>
      <protection/>
    </xf>
    <xf numFmtId="0" fontId="5" fillId="0" borderId="6" xfId="22" applyFont="1" applyBorder="1" applyAlignment="1" applyProtection="1">
      <alignment horizontal="left"/>
      <protection/>
    </xf>
    <xf numFmtId="0" fontId="5" fillId="0" borderId="6" xfId="22" applyFont="1" applyBorder="1" applyProtection="1">
      <alignment/>
      <protection/>
    </xf>
    <xf numFmtId="0" fontId="5" fillId="0" borderId="7" xfId="22" applyFont="1" applyBorder="1" applyProtection="1">
      <alignment/>
      <protection/>
    </xf>
    <xf numFmtId="0" fontId="5" fillId="0" borderId="11" xfId="22" applyFont="1" applyBorder="1">
      <alignment/>
      <protection/>
    </xf>
    <xf numFmtId="0" fontId="5" fillId="0" borderId="11" xfId="22" applyFont="1" applyBorder="1" applyProtection="1">
      <alignment/>
      <protection/>
    </xf>
    <xf numFmtId="0" fontId="5" fillId="0" borderId="6" xfId="22" applyFont="1" applyBorder="1">
      <alignment/>
      <protection/>
    </xf>
    <xf numFmtId="0" fontId="3" fillId="0" borderId="6" xfId="22" applyBorder="1" applyAlignment="1" applyProtection="1">
      <alignment horizontal="left"/>
      <protection/>
    </xf>
    <xf numFmtId="0" fontId="3" fillId="0" borderId="6" xfId="22" applyBorder="1" applyProtection="1">
      <alignment/>
      <protection/>
    </xf>
    <xf numFmtId="188" fontId="3" fillId="0" borderId="6" xfId="22" applyNumberFormat="1" applyBorder="1" applyProtection="1">
      <alignment/>
      <protection/>
    </xf>
    <xf numFmtId="0" fontId="3" fillId="0" borderId="7" xfId="22" applyBorder="1" applyProtection="1">
      <alignment/>
      <protection/>
    </xf>
    <xf numFmtId="0" fontId="3" fillId="0" borderId="11" xfId="22" applyBorder="1">
      <alignment/>
      <protection/>
    </xf>
    <xf numFmtId="0" fontId="3" fillId="0" borderId="11" xfId="22" applyBorder="1" applyProtection="1">
      <alignment/>
      <protection/>
    </xf>
    <xf numFmtId="0" fontId="3" fillId="0" borderId="6" xfId="22" applyBorder="1">
      <alignment/>
      <protection/>
    </xf>
    <xf numFmtId="188" fontId="3" fillId="0" borderId="7" xfId="22" applyNumberFormat="1" applyBorder="1" applyProtection="1">
      <alignment/>
      <protection/>
    </xf>
    <xf numFmtId="188" fontId="3" fillId="0" borderId="11" xfId="22" applyNumberFormat="1" applyBorder="1" applyProtection="1">
      <alignment/>
      <protection/>
    </xf>
    <xf numFmtId="0" fontId="3" fillId="0" borderId="7" xfId="22" applyBorder="1">
      <alignment/>
      <protection/>
    </xf>
    <xf numFmtId="0" fontId="3" fillId="0" borderId="11" xfId="22" applyBorder="1" applyAlignment="1" applyProtection="1">
      <alignment horizontal="left"/>
      <protection/>
    </xf>
    <xf numFmtId="188" fontId="5" fillId="0" borderId="6" xfId="22" applyNumberFormat="1" applyFont="1" applyBorder="1" applyProtection="1">
      <alignment/>
      <protection/>
    </xf>
    <xf numFmtId="188" fontId="5" fillId="0" borderId="7" xfId="22" applyNumberFormat="1" applyFont="1" applyBorder="1" applyProtection="1">
      <alignment/>
      <protection/>
    </xf>
    <xf numFmtId="0" fontId="6" fillId="0" borderId="0" xfId="22" applyFont="1">
      <alignment/>
      <protection/>
    </xf>
    <xf numFmtId="0" fontId="3" fillId="0" borderId="0" xfId="22" applyAlignment="1" applyProtection="1">
      <alignment horizontal="left"/>
      <protection/>
    </xf>
    <xf numFmtId="0" fontId="3" fillId="0" borderId="0" xfId="23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 applyProtection="1">
      <alignment horizontal="left"/>
      <protection/>
    </xf>
    <xf numFmtId="0" fontId="5" fillId="3" borderId="0" xfId="23" applyFont="1" applyFill="1">
      <alignment/>
      <protection/>
    </xf>
    <xf numFmtId="0" fontId="5" fillId="2" borderId="10" xfId="23" applyFont="1" applyFill="1" applyBorder="1" applyAlignment="1" applyProtection="1">
      <alignment horizontal="left"/>
      <protection/>
    </xf>
    <xf numFmtId="0" fontId="5" fillId="2" borderId="10" xfId="23" applyFont="1" applyFill="1" applyBorder="1">
      <alignment/>
      <protection/>
    </xf>
    <xf numFmtId="0" fontId="5" fillId="2" borderId="8" xfId="23" applyFont="1" applyFill="1" applyBorder="1">
      <alignment/>
      <protection/>
    </xf>
    <xf numFmtId="0" fontId="5" fillId="2" borderId="1" xfId="23" applyFont="1" applyFill="1" applyBorder="1" applyAlignment="1" applyProtection="1">
      <alignment horizontal="left"/>
      <protection/>
    </xf>
    <xf numFmtId="0" fontId="5" fillId="2" borderId="2" xfId="23" applyFont="1" applyFill="1" applyBorder="1">
      <alignment/>
      <protection/>
    </xf>
    <xf numFmtId="0" fontId="5" fillId="2" borderId="2" xfId="23" applyFont="1" applyFill="1" applyBorder="1" applyAlignment="1" applyProtection="1">
      <alignment horizontal="left"/>
      <protection/>
    </xf>
    <xf numFmtId="0" fontId="5" fillId="2" borderId="13" xfId="23" applyFont="1" applyFill="1" applyBorder="1">
      <alignment/>
      <protection/>
    </xf>
    <xf numFmtId="0" fontId="5" fillId="2" borderId="14" xfId="23" applyFont="1" applyFill="1" applyBorder="1">
      <alignment/>
      <protection/>
    </xf>
    <xf numFmtId="0" fontId="5" fillId="2" borderId="3" xfId="23" applyFont="1" applyFill="1" applyBorder="1" applyAlignment="1" applyProtection="1">
      <alignment horizontal="center"/>
      <protection/>
    </xf>
    <xf numFmtId="0" fontId="5" fillId="2" borderId="12" xfId="23" applyFont="1" applyFill="1" applyBorder="1">
      <alignment/>
      <protection/>
    </xf>
    <xf numFmtId="0" fontId="5" fillId="2" borderId="5" xfId="23" applyFont="1" applyFill="1" applyBorder="1">
      <alignment/>
      <protection/>
    </xf>
    <xf numFmtId="0" fontId="5" fillId="2" borderId="9" xfId="23" applyFont="1" applyFill="1" applyBorder="1">
      <alignment/>
      <protection/>
    </xf>
    <xf numFmtId="0" fontId="5" fillId="2" borderId="13" xfId="23" applyFont="1" applyFill="1" applyBorder="1" applyAlignment="1" applyProtection="1">
      <alignment horizontal="left"/>
      <protection/>
    </xf>
    <xf numFmtId="0" fontId="5" fillId="2" borderId="7" xfId="23" applyFont="1" applyFill="1" applyBorder="1" applyAlignment="1" applyProtection="1">
      <alignment horizontal="center"/>
      <protection/>
    </xf>
    <xf numFmtId="0" fontId="5" fillId="2" borderId="11" xfId="23" applyFont="1" applyFill="1" applyBorder="1" applyAlignment="1" applyProtection="1">
      <alignment horizontal="center"/>
      <protection/>
    </xf>
    <xf numFmtId="0" fontId="5" fillId="2" borderId="4" xfId="23" applyFont="1" applyFill="1" applyBorder="1" applyAlignment="1" applyProtection="1">
      <alignment horizontal="center"/>
      <protection/>
    </xf>
    <xf numFmtId="0" fontId="5" fillId="2" borderId="6" xfId="23" applyFont="1" applyFill="1" applyBorder="1" applyAlignment="1" applyProtection="1">
      <alignment horizontal="center"/>
      <protection/>
    </xf>
    <xf numFmtId="0" fontId="5" fillId="2" borderId="6" xfId="23" applyFont="1" applyFill="1" applyBorder="1" applyAlignment="1" applyProtection="1">
      <alignment horizontal="left"/>
      <protection/>
    </xf>
    <xf numFmtId="0" fontId="5" fillId="0" borderId="7" xfId="23" applyFont="1" applyBorder="1" applyAlignment="1" applyProtection="1">
      <alignment horizontal="left"/>
      <protection/>
    </xf>
    <xf numFmtId="0" fontId="5" fillId="0" borderId="7" xfId="23" applyFont="1" applyBorder="1" applyAlignment="1">
      <alignment horizontal="center"/>
      <protection/>
    </xf>
    <xf numFmtId="0" fontId="5" fillId="0" borderId="11" xfId="23" applyFont="1" applyBorder="1">
      <alignment/>
      <protection/>
    </xf>
    <xf numFmtId="0" fontId="5" fillId="0" borderId="11" xfId="23" applyFont="1" applyBorder="1" applyAlignment="1" applyProtection="1">
      <alignment horizontal="center"/>
      <protection/>
    </xf>
    <xf numFmtId="0" fontId="5" fillId="0" borderId="6" xfId="23" applyFont="1" applyBorder="1" applyAlignment="1" applyProtection="1">
      <alignment horizontal="center"/>
      <protection/>
    </xf>
    <xf numFmtId="0" fontId="5" fillId="0" borderId="6" xfId="23" applyFont="1" applyBorder="1">
      <alignment/>
      <protection/>
    </xf>
    <xf numFmtId="0" fontId="3" fillId="0" borderId="7" xfId="23" applyBorder="1" applyAlignment="1" applyProtection="1">
      <alignment horizontal="left"/>
      <protection/>
    </xf>
    <xf numFmtId="0" fontId="3" fillId="0" borderId="13" xfId="23" applyBorder="1" applyAlignment="1">
      <alignment horizontal="center"/>
      <protection/>
    </xf>
    <xf numFmtId="0" fontId="3" fillId="0" borderId="14" xfId="23" applyBorder="1">
      <alignment/>
      <protection/>
    </xf>
    <xf numFmtId="0" fontId="3" fillId="0" borderId="11" xfId="23" applyBorder="1" applyAlignment="1" applyProtection="1">
      <alignment horizontal="center"/>
      <protection/>
    </xf>
    <xf numFmtId="0" fontId="3" fillId="0" borderId="6" xfId="23" applyBorder="1">
      <alignment/>
      <protection/>
    </xf>
    <xf numFmtId="0" fontId="3" fillId="0" borderId="7" xfId="23" applyBorder="1" applyAlignment="1">
      <alignment horizontal="center"/>
      <protection/>
    </xf>
    <xf numFmtId="0" fontId="3" fillId="0" borderId="11" xfId="23" applyBorder="1">
      <alignment/>
      <protection/>
    </xf>
    <xf numFmtId="0" fontId="3" fillId="0" borderId="6" xfId="23" applyBorder="1" applyAlignment="1" applyProtection="1">
      <alignment horizontal="center"/>
      <protection/>
    </xf>
    <xf numFmtId="0" fontId="3" fillId="0" borderId="7" xfId="23" applyBorder="1">
      <alignment/>
      <protection/>
    </xf>
    <xf numFmtId="0" fontId="3" fillId="0" borderId="10" xfId="23" applyBorder="1" applyAlignment="1">
      <alignment horizontal="center"/>
      <protection/>
    </xf>
    <xf numFmtId="0" fontId="3" fillId="0" borderId="8" xfId="23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 applyProtection="1">
      <alignment horizontal="left"/>
      <protection/>
    </xf>
    <xf numFmtId="0" fontId="3" fillId="0" borderId="0" xfId="24">
      <alignment/>
      <protection/>
    </xf>
    <xf numFmtId="0" fontId="3" fillId="0" borderId="0" xfId="24" applyAlignment="1" applyProtection="1">
      <alignment horizontal="left"/>
      <protection/>
    </xf>
    <xf numFmtId="0" fontId="5" fillId="2" borderId="9" xfId="25" applyFont="1" applyFill="1" applyBorder="1" applyAlignment="1" applyProtection="1">
      <alignment horizontal="center"/>
      <protection/>
    </xf>
    <xf numFmtId="0" fontId="5" fillId="2" borderId="10" xfId="25" applyFont="1" applyFill="1" applyBorder="1" applyAlignment="1" applyProtection="1">
      <alignment horizontal="center"/>
      <protection/>
    </xf>
    <xf numFmtId="0" fontId="5" fillId="0" borderId="6" xfId="24" applyFont="1" applyBorder="1" applyAlignment="1" applyProtection="1">
      <alignment horizontal="left"/>
      <protection/>
    </xf>
    <xf numFmtId="188" fontId="5" fillId="0" borderId="6" xfId="24" applyNumberFormat="1" applyFont="1" applyBorder="1" applyProtection="1">
      <alignment/>
      <protection/>
    </xf>
    <xf numFmtId="0" fontId="3" fillId="0" borderId="6" xfId="24" applyBorder="1" applyAlignment="1" applyProtection="1">
      <alignment horizontal="left"/>
      <protection/>
    </xf>
    <xf numFmtId="0" fontId="3" fillId="0" borderId="6" xfId="24" applyBorder="1" applyProtection="1">
      <alignment/>
      <protection/>
    </xf>
    <xf numFmtId="0" fontId="3" fillId="0" borderId="6" xfId="24" applyBorder="1">
      <alignment/>
      <protection/>
    </xf>
    <xf numFmtId="0" fontId="3" fillId="0" borderId="0" xfId="25">
      <alignment/>
      <protection/>
    </xf>
    <xf numFmtId="0" fontId="5" fillId="0" borderId="0" xfId="25" applyFont="1">
      <alignment/>
      <protection/>
    </xf>
    <xf numFmtId="0" fontId="5" fillId="0" borderId="0" xfId="25" applyFont="1" applyAlignment="1" applyProtection="1">
      <alignment horizontal="left"/>
      <protection/>
    </xf>
    <xf numFmtId="0" fontId="5" fillId="2" borderId="1" xfId="25" applyFont="1" applyFill="1" applyBorder="1">
      <alignment/>
      <protection/>
    </xf>
    <xf numFmtId="0" fontId="5" fillId="2" borderId="10" xfId="25" applyFont="1" applyFill="1" applyBorder="1" applyAlignment="1" applyProtection="1">
      <alignment horizontal="left"/>
      <protection/>
    </xf>
    <xf numFmtId="0" fontId="5" fillId="2" borderId="8" xfId="25" applyFont="1" applyFill="1" applyBorder="1">
      <alignment/>
      <protection/>
    </xf>
    <xf numFmtId="0" fontId="5" fillId="2" borderId="2" xfId="25" applyFont="1" applyFill="1" applyBorder="1">
      <alignment/>
      <protection/>
    </xf>
    <xf numFmtId="0" fontId="5" fillId="2" borderId="3" xfId="25" applyFont="1" applyFill="1" applyBorder="1" applyAlignment="1" applyProtection="1">
      <alignment horizontal="left"/>
      <protection/>
    </xf>
    <xf numFmtId="0" fontId="5" fillId="2" borderId="13" xfId="25" applyFont="1" applyFill="1" applyBorder="1" applyAlignment="1" applyProtection="1">
      <alignment horizontal="center"/>
      <protection/>
    </xf>
    <xf numFmtId="0" fontId="5" fillId="2" borderId="14" xfId="25" applyFont="1" applyFill="1" applyBorder="1" applyAlignment="1" applyProtection="1">
      <alignment horizontal="center"/>
      <protection/>
    </xf>
    <xf numFmtId="0" fontId="5" fillId="2" borderId="13" xfId="25" applyFont="1" applyFill="1" applyBorder="1" applyAlignment="1" applyProtection="1">
      <alignment horizontal="left"/>
      <protection/>
    </xf>
    <xf numFmtId="0" fontId="5" fillId="2" borderId="0" xfId="25" applyFont="1" applyFill="1" applyBorder="1" applyAlignment="1" applyProtection="1">
      <alignment horizontal="center"/>
      <protection/>
    </xf>
    <xf numFmtId="0" fontId="5" fillId="2" borderId="13" xfId="25" applyFont="1" applyFill="1" applyBorder="1">
      <alignment/>
      <protection/>
    </xf>
    <xf numFmtId="0" fontId="5" fillId="2" borderId="14" xfId="25" applyFont="1" applyFill="1" applyBorder="1">
      <alignment/>
      <protection/>
    </xf>
    <xf numFmtId="0" fontId="5" fillId="2" borderId="0" xfId="25" applyFont="1" applyFill="1" applyBorder="1">
      <alignment/>
      <protection/>
    </xf>
    <xf numFmtId="0" fontId="5" fillId="2" borderId="14" xfId="25" applyFont="1" applyFill="1" applyBorder="1" applyAlignment="1" applyProtection="1">
      <alignment horizontal="left"/>
      <protection/>
    </xf>
    <xf numFmtId="0" fontId="5" fillId="2" borderId="3" xfId="25" applyFont="1" applyFill="1" applyBorder="1">
      <alignment/>
      <protection/>
    </xf>
    <xf numFmtId="0" fontId="5" fillId="2" borderId="12" xfId="25" applyFont="1" applyFill="1" applyBorder="1" applyAlignment="1" applyProtection="1">
      <alignment horizontal="left"/>
      <protection/>
    </xf>
    <xf numFmtId="0" fontId="5" fillId="2" borderId="5" xfId="25" applyFont="1" applyFill="1" applyBorder="1" applyAlignment="1" applyProtection="1">
      <alignment horizontal="center"/>
      <protection/>
    </xf>
    <xf numFmtId="0" fontId="5" fillId="2" borderId="6" xfId="25" applyFont="1" applyFill="1" applyBorder="1" applyAlignment="1" applyProtection="1">
      <alignment horizontal="left"/>
      <protection/>
    </xf>
    <xf numFmtId="188" fontId="5" fillId="2" borderId="6" xfId="25" applyNumberFormat="1" applyFont="1" applyFill="1" applyBorder="1" applyAlignment="1" applyProtection="1">
      <alignment horizontal="left"/>
      <protection/>
    </xf>
    <xf numFmtId="0" fontId="5" fillId="2" borderId="6" xfId="25" applyFont="1" applyFill="1" applyBorder="1" applyAlignment="1" applyProtection="1">
      <alignment horizontal="center"/>
      <protection/>
    </xf>
    <xf numFmtId="188" fontId="5" fillId="2" borderId="6" xfId="25" applyNumberFormat="1" applyFont="1" applyFill="1" applyBorder="1" applyAlignment="1" applyProtection="1">
      <alignment horizontal="center"/>
      <protection/>
    </xf>
    <xf numFmtId="0" fontId="3" fillId="0" borderId="6" xfId="25" applyBorder="1" applyAlignment="1" applyProtection="1">
      <alignment horizontal="left"/>
      <protection/>
    </xf>
    <xf numFmtId="0" fontId="3" fillId="0" borderId="6" xfId="25" applyBorder="1" applyProtection="1">
      <alignment/>
      <protection/>
    </xf>
    <xf numFmtId="0" fontId="3" fillId="0" borderId="6" xfId="25" applyBorder="1">
      <alignment/>
      <protection/>
    </xf>
    <xf numFmtId="188" fontId="3" fillId="0" borderId="6" xfId="25" applyNumberFormat="1" applyBorder="1" applyProtection="1">
      <alignment/>
      <protection/>
    </xf>
    <xf numFmtId="189" fontId="3" fillId="0" borderId="6" xfId="25" applyNumberFormat="1" applyBorder="1" applyProtection="1">
      <alignment/>
      <protection/>
    </xf>
    <xf numFmtId="0" fontId="3" fillId="0" borderId="0" xfId="25" applyAlignment="1" applyProtection="1">
      <alignment horizontal="left"/>
      <protection/>
    </xf>
    <xf numFmtId="0" fontId="3" fillId="0" borderId="0" xfId="27">
      <alignment/>
      <protection/>
    </xf>
    <xf numFmtId="0" fontId="5" fillId="0" borderId="0" xfId="27" applyFont="1">
      <alignment/>
      <protection/>
    </xf>
    <xf numFmtId="0" fontId="5" fillId="0" borderId="0" xfId="27" applyFont="1" applyAlignment="1" applyProtection="1">
      <alignment horizontal="left"/>
      <protection/>
    </xf>
    <xf numFmtId="0" fontId="5" fillId="2" borderId="10" xfId="27" applyFont="1" applyFill="1" applyBorder="1" applyAlignment="1" applyProtection="1">
      <alignment horizontal="left"/>
      <protection/>
    </xf>
    <xf numFmtId="0" fontId="5" fillId="2" borderId="1" xfId="27" applyFont="1" applyFill="1" applyBorder="1" applyAlignment="1" applyProtection="1">
      <alignment horizontal="center"/>
      <protection/>
    </xf>
    <xf numFmtId="0" fontId="5" fillId="2" borderId="8" xfId="27" applyFont="1" applyFill="1" applyBorder="1">
      <alignment/>
      <protection/>
    </xf>
    <xf numFmtId="0" fontId="5" fillId="2" borderId="2" xfId="27" applyFont="1" applyFill="1" applyBorder="1" applyAlignment="1" applyProtection="1">
      <alignment horizontal="left"/>
      <protection/>
    </xf>
    <xf numFmtId="0" fontId="5" fillId="2" borderId="13" xfId="27" applyFont="1" applyFill="1" applyBorder="1">
      <alignment/>
      <protection/>
    </xf>
    <xf numFmtId="0" fontId="5" fillId="2" borderId="3" xfId="27" applyFont="1" applyFill="1" applyBorder="1" applyAlignment="1" applyProtection="1">
      <alignment horizontal="center"/>
      <protection/>
    </xf>
    <xf numFmtId="0" fontId="5" fillId="2" borderId="13" xfId="27" applyFont="1" applyFill="1" applyBorder="1" applyAlignment="1" applyProtection="1">
      <alignment horizontal="left"/>
      <protection/>
    </xf>
    <xf numFmtId="0" fontId="5" fillId="2" borderId="14" xfId="27" applyFont="1" applyFill="1" applyBorder="1">
      <alignment/>
      <protection/>
    </xf>
    <xf numFmtId="0" fontId="5" fillId="2" borderId="5" xfId="27" applyFont="1" applyFill="1" applyBorder="1">
      <alignment/>
      <protection/>
    </xf>
    <xf numFmtId="0" fontId="5" fillId="2" borderId="9" xfId="27" applyFont="1" applyFill="1" applyBorder="1">
      <alignment/>
      <protection/>
    </xf>
    <xf numFmtId="0" fontId="5" fillId="2" borderId="12" xfId="27" applyFont="1" applyFill="1" applyBorder="1" applyAlignment="1" applyProtection="1">
      <alignment horizontal="left"/>
      <protection/>
    </xf>
    <xf numFmtId="0" fontId="5" fillId="2" borderId="0" xfId="27" applyFont="1" applyFill="1" applyBorder="1">
      <alignment/>
      <protection/>
    </xf>
    <xf numFmtId="0" fontId="5" fillId="2" borderId="12" xfId="27" applyFont="1" applyFill="1" applyBorder="1">
      <alignment/>
      <protection/>
    </xf>
    <xf numFmtId="0" fontId="5" fillId="2" borderId="4" xfId="27" applyFont="1" applyFill="1" applyBorder="1">
      <alignment/>
      <protection/>
    </xf>
    <xf numFmtId="0" fontId="5" fillId="2" borderId="9" xfId="27" applyFont="1" applyFill="1" applyBorder="1" applyAlignment="1" applyProtection="1">
      <alignment horizontal="left"/>
      <protection/>
    </xf>
    <xf numFmtId="0" fontId="5" fillId="2" borderId="5" xfId="27" applyFont="1" applyFill="1" applyBorder="1" applyAlignment="1" applyProtection="1">
      <alignment horizontal="left"/>
      <protection/>
    </xf>
    <xf numFmtId="0" fontId="5" fillId="2" borderId="6" xfId="27" applyFont="1" applyFill="1" applyBorder="1" applyAlignment="1" applyProtection="1">
      <alignment horizontal="left"/>
      <protection/>
    </xf>
    <xf numFmtId="0" fontId="5" fillId="2" borderId="11" xfId="27" applyFont="1" applyFill="1" applyBorder="1" applyAlignment="1" applyProtection="1">
      <alignment horizontal="left"/>
      <protection/>
    </xf>
    <xf numFmtId="0" fontId="5" fillId="2" borderId="7" xfId="27" applyFont="1" applyFill="1" applyBorder="1" applyAlignment="1" applyProtection="1">
      <alignment horizontal="left"/>
      <protection/>
    </xf>
    <xf numFmtId="0" fontId="5" fillId="2" borderId="15" xfId="27" applyFont="1" applyFill="1" applyBorder="1" applyAlignment="1" applyProtection="1">
      <alignment horizontal="left"/>
      <protection/>
    </xf>
    <xf numFmtId="0" fontId="5" fillId="2" borderId="11" xfId="27" applyFont="1" applyFill="1" applyBorder="1" applyAlignment="1" applyProtection="1">
      <alignment horizontal="center"/>
      <protection/>
    </xf>
    <xf numFmtId="0" fontId="3" fillId="0" borderId="6" xfId="27" applyBorder="1" applyAlignment="1" applyProtection="1">
      <alignment horizontal="left"/>
      <protection/>
    </xf>
    <xf numFmtId="0" fontId="3" fillId="0" borderId="6" xfId="27" applyBorder="1" applyProtection="1">
      <alignment/>
      <protection/>
    </xf>
    <xf numFmtId="0" fontId="3" fillId="0" borderId="6" xfId="27" applyBorder="1">
      <alignment/>
      <protection/>
    </xf>
    <xf numFmtId="188" fontId="3" fillId="0" borderId="6" xfId="27" applyNumberFormat="1" applyBorder="1" applyProtection="1">
      <alignment/>
      <protection/>
    </xf>
    <xf numFmtId="0" fontId="3" fillId="0" borderId="0" xfId="27" applyAlignment="1" applyProtection="1">
      <alignment horizontal="left"/>
      <protection/>
    </xf>
    <xf numFmtId="0" fontId="3" fillId="0" borderId="0" xfId="28">
      <alignment/>
      <protection/>
    </xf>
    <xf numFmtId="0" fontId="5" fillId="0" borderId="0" xfId="28" applyFont="1">
      <alignment/>
      <protection/>
    </xf>
    <xf numFmtId="0" fontId="5" fillId="0" borderId="0" xfId="28" applyFont="1" applyAlignment="1" applyProtection="1">
      <alignment horizontal="left"/>
      <protection/>
    </xf>
    <xf numFmtId="0" fontId="7" fillId="2" borderId="10" xfId="28" applyFont="1" applyFill="1" applyBorder="1">
      <alignment/>
      <protection/>
    </xf>
    <xf numFmtId="0" fontId="7" fillId="2" borderId="1" xfId="28" applyFont="1" applyFill="1" applyBorder="1" applyAlignment="1" applyProtection="1">
      <alignment horizontal="center"/>
      <protection/>
    </xf>
    <xf numFmtId="0" fontId="7" fillId="2" borderId="10" xfId="28" applyFont="1" applyFill="1" applyBorder="1" applyAlignment="1" applyProtection="1">
      <alignment horizontal="left"/>
      <protection/>
    </xf>
    <xf numFmtId="0" fontId="7" fillId="2" borderId="8" xfId="28" applyFont="1" applyFill="1" applyBorder="1">
      <alignment/>
      <protection/>
    </xf>
    <xf numFmtId="0" fontId="7" fillId="2" borderId="2" xfId="28" applyFont="1" applyFill="1" applyBorder="1">
      <alignment/>
      <protection/>
    </xf>
    <xf numFmtId="0" fontId="7" fillId="2" borderId="13" xfId="28" applyFont="1" applyFill="1" applyBorder="1" applyAlignment="1" applyProtection="1">
      <alignment horizontal="center"/>
      <protection/>
    </xf>
    <xf numFmtId="0" fontId="7" fillId="2" borderId="3" xfId="28" applyFont="1" applyFill="1" applyBorder="1" applyAlignment="1" applyProtection="1">
      <alignment horizontal="left"/>
      <protection/>
    </xf>
    <xf numFmtId="0" fontId="7" fillId="2" borderId="14" xfId="28" applyFont="1" applyFill="1" applyBorder="1" applyAlignment="1" applyProtection="1">
      <alignment horizontal="center"/>
      <protection/>
    </xf>
    <xf numFmtId="0" fontId="7" fillId="2" borderId="13" xfId="28" applyFont="1" applyFill="1" applyBorder="1" applyAlignment="1" applyProtection="1">
      <alignment horizontal="left"/>
      <protection/>
    </xf>
    <xf numFmtId="0" fontId="7" fillId="2" borderId="14" xfId="28" applyFont="1" applyFill="1" applyBorder="1" applyAlignment="1" applyProtection="1">
      <alignment horizontal="left"/>
      <protection/>
    </xf>
    <xf numFmtId="0" fontId="7" fillId="2" borderId="13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0" fontId="7" fillId="2" borderId="0" xfId="28" applyFont="1" applyFill="1" applyBorder="1" applyAlignment="1" applyProtection="1">
      <alignment horizontal="left"/>
      <protection/>
    </xf>
    <xf numFmtId="0" fontId="7" fillId="2" borderId="14" xfId="28" applyFont="1" applyFill="1" applyBorder="1">
      <alignment/>
      <protection/>
    </xf>
    <xf numFmtId="0" fontId="7" fillId="2" borderId="12" xfId="28" applyFont="1" applyFill="1" applyBorder="1">
      <alignment/>
      <protection/>
    </xf>
    <xf numFmtId="0" fontId="7" fillId="2" borderId="4" xfId="28" applyFont="1" applyFill="1" applyBorder="1">
      <alignment/>
      <protection/>
    </xf>
    <xf numFmtId="0" fontId="7" fillId="2" borderId="6" xfId="28" applyFont="1" applyFill="1" applyBorder="1" applyAlignment="1" applyProtection="1">
      <alignment horizontal="left"/>
      <protection/>
    </xf>
    <xf numFmtId="0" fontId="7" fillId="2" borderId="6" xfId="28" applyFont="1" applyFill="1" applyBorder="1" applyAlignment="1" applyProtection="1">
      <alignment horizontal="center"/>
      <protection/>
    </xf>
    <xf numFmtId="0" fontId="6" fillId="0" borderId="6" xfId="28" applyFont="1" applyBorder="1" applyAlignment="1" applyProtection="1">
      <alignment horizontal="left"/>
      <protection/>
    </xf>
    <xf numFmtId="0" fontId="6" fillId="0" borderId="6" xfId="28" applyFont="1" applyBorder="1" applyProtection="1">
      <alignment/>
      <protection/>
    </xf>
    <xf numFmtId="0" fontId="6" fillId="0" borderId="6" xfId="28" applyFont="1" applyBorder="1">
      <alignment/>
      <protection/>
    </xf>
    <xf numFmtId="188" fontId="6" fillId="0" borderId="6" xfId="28" applyNumberFormat="1" applyFont="1" applyBorder="1" applyProtection="1">
      <alignment/>
      <protection/>
    </xf>
    <xf numFmtId="0" fontId="6" fillId="0" borderId="0" xfId="28" applyFont="1" applyAlignment="1" applyProtection="1">
      <alignment horizontal="left"/>
      <protection/>
    </xf>
    <xf numFmtId="0" fontId="6" fillId="0" borderId="0" xfId="28" applyFont="1">
      <alignment/>
      <protection/>
    </xf>
    <xf numFmtId="0" fontId="3" fillId="0" borderId="0" xfId="29">
      <alignment/>
      <protection/>
    </xf>
    <xf numFmtId="0" fontId="5" fillId="0" borderId="0" xfId="29" applyFont="1">
      <alignment/>
      <protection/>
    </xf>
    <xf numFmtId="0" fontId="5" fillId="0" borderId="0" xfId="29" applyFont="1" applyAlignment="1" applyProtection="1">
      <alignment horizontal="left"/>
      <protection/>
    </xf>
    <xf numFmtId="0" fontId="7" fillId="2" borderId="10" xfId="29" applyFont="1" applyFill="1" applyBorder="1" applyAlignment="1" applyProtection="1">
      <alignment horizontal="left"/>
      <protection/>
    </xf>
    <xf numFmtId="0" fontId="7" fillId="2" borderId="1" xfId="29" applyFont="1" applyFill="1" applyBorder="1" applyAlignment="1" applyProtection="1">
      <alignment horizontal="center"/>
      <protection/>
    </xf>
    <xf numFmtId="0" fontId="7" fillId="2" borderId="13" xfId="29" applyFont="1" applyFill="1" applyBorder="1" applyAlignment="1" applyProtection="1">
      <alignment horizontal="left"/>
      <protection/>
    </xf>
    <xf numFmtId="0" fontId="7" fillId="2" borderId="3" xfId="29" applyFont="1" applyFill="1" applyBorder="1" applyAlignment="1" applyProtection="1">
      <alignment horizontal="center"/>
      <protection/>
    </xf>
    <xf numFmtId="0" fontId="7" fillId="2" borderId="13" xfId="29" applyFont="1" applyFill="1" applyBorder="1">
      <alignment/>
      <protection/>
    </xf>
    <xf numFmtId="0" fontId="7" fillId="2" borderId="14" xfId="29" applyFont="1" applyFill="1" applyBorder="1">
      <alignment/>
      <protection/>
    </xf>
    <xf numFmtId="0" fontId="7" fillId="2" borderId="12" xfId="29" applyFont="1" applyFill="1" applyBorder="1">
      <alignment/>
      <protection/>
    </xf>
    <xf numFmtId="0" fontId="7" fillId="2" borderId="4" xfId="29" applyFont="1" applyFill="1" applyBorder="1">
      <alignment/>
      <protection/>
    </xf>
    <xf numFmtId="0" fontId="7" fillId="2" borderId="6" xfId="29" applyFont="1" applyFill="1" applyBorder="1" applyAlignment="1" applyProtection="1">
      <alignment horizontal="left"/>
      <protection/>
    </xf>
    <xf numFmtId="0" fontId="7" fillId="2" borderId="11" xfId="29" applyFont="1" applyFill="1" applyBorder="1" applyAlignment="1" applyProtection="1">
      <alignment horizontal="left"/>
      <protection/>
    </xf>
    <xf numFmtId="0" fontId="6" fillId="0" borderId="6" xfId="29" applyFont="1" applyBorder="1" applyAlignment="1" applyProtection="1">
      <alignment horizontal="left"/>
      <protection/>
    </xf>
    <xf numFmtId="0" fontId="6" fillId="0" borderId="6" xfId="29" applyFont="1" applyBorder="1" applyProtection="1">
      <alignment/>
      <protection/>
    </xf>
    <xf numFmtId="0" fontId="6" fillId="0" borderId="6" xfId="29" applyFont="1" applyBorder="1">
      <alignment/>
      <protection/>
    </xf>
    <xf numFmtId="188" fontId="6" fillId="0" borderId="6" xfId="29" applyNumberFormat="1" applyFont="1" applyBorder="1" applyProtection="1">
      <alignment/>
      <protection/>
    </xf>
    <xf numFmtId="189" fontId="6" fillId="0" borderId="6" xfId="29" applyNumberFormat="1" applyFont="1" applyBorder="1" applyProtection="1">
      <alignment/>
      <protection/>
    </xf>
    <xf numFmtId="0" fontId="6" fillId="0" borderId="0" xfId="29" applyFont="1" applyAlignment="1" applyProtection="1">
      <alignment horizontal="left"/>
      <protection/>
    </xf>
    <xf numFmtId="0" fontId="3" fillId="0" borderId="0" xfId="30">
      <alignment/>
      <protection/>
    </xf>
    <xf numFmtId="0" fontId="5" fillId="0" borderId="0" xfId="30" applyFont="1">
      <alignment/>
      <protection/>
    </xf>
    <xf numFmtId="0" fontId="5" fillId="0" borderId="0" xfId="30" applyFont="1" applyAlignment="1" applyProtection="1">
      <alignment horizontal="left"/>
      <protection/>
    </xf>
    <xf numFmtId="0" fontId="7" fillId="2" borderId="1" xfId="30" applyFont="1" applyFill="1" applyBorder="1">
      <alignment/>
      <protection/>
    </xf>
    <xf numFmtId="0" fontId="7" fillId="2" borderId="3" xfId="30" applyFont="1" applyFill="1" applyBorder="1" applyAlignment="1" applyProtection="1">
      <alignment horizontal="center"/>
      <protection/>
    </xf>
    <xf numFmtId="0" fontId="7" fillId="2" borderId="3" xfId="30" applyFont="1" applyFill="1" applyBorder="1">
      <alignment/>
      <protection/>
    </xf>
    <xf numFmtId="0" fontId="7" fillId="2" borderId="14" xfId="30" applyFont="1" applyFill="1" applyBorder="1" applyAlignment="1" applyProtection="1">
      <alignment horizontal="center"/>
      <protection/>
    </xf>
    <xf numFmtId="0" fontId="7" fillId="2" borderId="13" xfId="30" applyFont="1" applyFill="1" applyBorder="1">
      <alignment/>
      <protection/>
    </xf>
    <xf numFmtId="0" fontId="7" fillId="2" borderId="14" xfId="30" applyFont="1" applyFill="1" applyBorder="1">
      <alignment/>
      <protection/>
    </xf>
    <xf numFmtId="0" fontId="7" fillId="2" borderId="10" xfId="30" applyFont="1" applyFill="1" applyBorder="1" applyAlignment="1" applyProtection="1">
      <alignment horizontal="left"/>
      <protection/>
    </xf>
    <xf numFmtId="0" fontId="6" fillId="0" borderId="6" xfId="30" applyFont="1" applyBorder="1">
      <alignment/>
      <protection/>
    </xf>
    <xf numFmtId="0" fontId="6" fillId="0" borderId="6" xfId="30" applyFont="1" applyBorder="1" applyAlignment="1" applyProtection="1">
      <alignment horizontal="left"/>
      <protection/>
    </xf>
    <xf numFmtId="0" fontId="7" fillId="0" borderId="6" xfId="30" applyFont="1" applyBorder="1" applyAlignment="1" applyProtection="1">
      <alignment horizontal="left"/>
      <protection/>
    </xf>
    <xf numFmtId="0" fontId="7" fillId="0" borderId="6" xfId="30" applyFont="1" applyBorder="1" applyProtection="1">
      <alignment/>
      <protection/>
    </xf>
    <xf numFmtId="0" fontId="7" fillId="0" borderId="6" xfId="30" applyFont="1" applyBorder="1">
      <alignment/>
      <protection/>
    </xf>
    <xf numFmtId="0" fontId="6" fillId="0" borderId="6" xfId="30" applyFont="1" applyBorder="1" applyProtection="1">
      <alignment/>
      <protection/>
    </xf>
    <xf numFmtId="188" fontId="6" fillId="0" borderId="6" xfId="30" applyNumberFormat="1" applyFont="1" applyBorder="1" applyProtection="1">
      <alignment/>
      <protection/>
    </xf>
    <xf numFmtId="0" fontId="6" fillId="0" borderId="0" xfId="30" applyFont="1" applyAlignment="1" applyProtection="1">
      <alignment horizontal="left"/>
      <protection/>
    </xf>
    <xf numFmtId="0" fontId="6" fillId="0" borderId="0" xfId="30" applyFont="1">
      <alignment/>
      <protection/>
    </xf>
    <xf numFmtId="0" fontId="5" fillId="0" borderId="0" xfId="31" applyFont="1">
      <alignment/>
      <protection/>
    </xf>
    <xf numFmtId="0" fontId="3" fillId="0" borderId="0" xfId="31">
      <alignment/>
      <protection/>
    </xf>
    <xf numFmtId="0" fontId="8" fillId="0" borderId="0" xfId="31" applyFont="1">
      <alignment/>
      <protection/>
    </xf>
    <xf numFmtId="0" fontId="5" fillId="0" borderId="0" xfId="31" applyFont="1" applyAlignment="1" applyProtection="1">
      <alignment horizontal="left"/>
      <protection/>
    </xf>
    <xf numFmtId="0" fontId="5" fillId="0" borderId="6" xfId="31" applyFont="1" applyBorder="1" applyAlignment="1" applyProtection="1">
      <alignment horizontal="left"/>
      <protection/>
    </xf>
    <xf numFmtId="0" fontId="5" fillId="0" borderId="6" xfId="31" applyFont="1" applyBorder="1" applyProtection="1">
      <alignment/>
      <protection/>
    </xf>
    <xf numFmtId="188" fontId="5" fillId="0" borderId="6" xfId="31" applyNumberFormat="1" applyFont="1" applyBorder="1" applyProtection="1">
      <alignment/>
      <protection/>
    </xf>
    <xf numFmtId="0" fontId="5" fillId="0" borderId="6" xfId="31" applyFont="1" applyBorder="1">
      <alignment/>
      <protection/>
    </xf>
    <xf numFmtId="0" fontId="5" fillId="0" borderId="7" xfId="31" applyFont="1" applyBorder="1" applyProtection="1">
      <alignment/>
      <protection/>
    </xf>
    <xf numFmtId="0" fontId="3" fillId="0" borderId="6" xfId="31" applyBorder="1">
      <alignment/>
      <protection/>
    </xf>
    <xf numFmtId="0" fontId="3" fillId="0" borderId="6" xfId="31" applyBorder="1" applyProtection="1">
      <alignment/>
      <protection/>
    </xf>
    <xf numFmtId="0" fontId="3" fillId="0" borderId="6" xfId="31" applyBorder="1" applyAlignment="1" applyProtection="1">
      <alignment horizontal="left"/>
      <protection/>
    </xf>
    <xf numFmtId="188" fontId="3" fillId="0" borderId="6" xfId="31" applyNumberFormat="1" applyBorder="1" applyProtection="1">
      <alignment/>
      <protection/>
    </xf>
    <xf numFmtId="0" fontId="3" fillId="0" borderId="7" xfId="31" applyBorder="1">
      <alignment/>
      <protection/>
    </xf>
    <xf numFmtId="0" fontId="3" fillId="0" borderId="7" xfId="31" applyBorder="1" applyProtection="1">
      <alignment/>
      <protection/>
    </xf>
    <xf numFmtId="0" fontId="3" fillId="0" borderId="0" xfId="32">
      <alignment/>
      <protection/>
    </xf>
    <xf numFmtId="0" fontId="8" fillId="0" borderId="0" xfId="32" applyFont="1">
      <alignment/>
      <protection/>
    </xf>
    <xf numFmtId="0" fontId="8" fillId="0" borderId="0" xfId="32" applyFont="1" applyAlignment="1" applyProtection="1">
      <alignment horizontal="left"/>
      <protection/>
    </xf>
    <xf numFmtId="0" fontId="5" fillId="2" borderId="1" xfId="32" applyFont="1" applyFill="1" applyBorder="1">
      <alignment/>
      <protection/>
    </xf>
    <xf numFmtId="0" fontId="5" fillId="2" borderId="11" xfId="32" applyFont="1" applyFill="1" applyBorder="1" applyAlignment="1" applyProtection="1">
      <alignment horizontal="center"/>
      <protection/>
    </xf>
    <xf numFmtId="0" fontId="5" fillId="2" borderId="15" xfId="32" applyFont="1" applyFill="1" applyBorder="1" applyAlignment="1" applyProtection="1">
      <alignment horizontal="center"/>
      <protection/>
    </xf>
    <xf numFmtId="0" fontId="5" fillId="2" borderId="2" xfId="32" applyFont="1" applyFill="1" applyBorder="1" applyAlignment="1" applyProtection="1">
      <alignment horizontal="left"/>
      <protection/>
    </xf>
    <xf numFmtId="0" fontId="5" fillId="2" borderId="2" xfId="32" applyFont="1" applyFill="1" applyBorder="1">
      <alignment/>
      <protection/>
    </xf>
    <xf numFmtId="0" fontId="5" fillId="2" borderId="8" xfId="32" applyFont="1" applyFill="1" applyBorder="1">
      <alignment/>
      <protection/>
    </xf>
    <xf numFmtId="0" fontId="5" fillId="2" borderId="10" xfId="32" applyFont="1" applyFill="1" applyBorder="1" applyAlignment="1" applyProtection="1">
      <alignment horizontal="left"/>
      <protection/>
    </xf>
    <xf numFmtId="0" fontId="5" fillId="2" borderId="3" xfId="32" applyFont="1" applyFill="1" applyBorder="1" applyAlignment="1" applyProtection="1">
      <alignment horizontal="left"/>
      <protection/>
    </xf>
    <xf numFmtId="0" fontId="5" fillId="2" borderId="11" xfId="32" applyFont="1" applyFill="1" applyBorder="1" applyAlignment="1" applyProtection="1">
      <alignment horizontal="left"/>
      <protection/>
    </xf>
    <xf numFmtId="0" fontId="5" fillId="2" borderId="7" xfId="32" applyFont="1" applyFill="1" applyBorder="1" applyAlignment="1" applyProtection="1">
      <alignment horizontal="left"/>
      <protection/>
    </xf>
    <xf numFmtId="0" fontId="5" fillId="2" borderId="6" xfId="32" applyFont="1" applyFill="1" applyBorder="1" applyAlignment="1" applyProtection="1">
      <alignment horizontal="left"/>
      <protection/>
    </xf>
    <xf numFmtId="0" fontId="5" fillId="2" borderId="7" xfId="32" applyFont="1" applyFill="1" applyBorder="1">
      <alignment/>
      <protection/>
    </xf>
    <xf numFmtId="0" fontId="5" fillId="2" borderId="11" xfId="32" applyFont="1" applyFill="1" applyBorder="1">
      <alignment/>
      <protection/>
    </xf>
    <xf numFmtId="0" fontId="5" fillId="2" borderId="15" xfId="32" applyFont="1" applyFill="1" applyBorder="1">
      <alignment/>
      <protection/>
    </xf>
    <xf numFmtId="0" fontId="5" fillId="2" borderId="1" xfId="32" applyFont="1" applyFill="1" applyBorder="1" applyAlignment="1" applyProtection="1">
      <alignment horizontal="center"/>
      <protection/>
    </xf>
    <xf numFmtId="0" fontId="5" fillId="2" borderId="13" xfId="32" applyFont="1" applyFill="1" applyBorder="1" applyAlignment="1" applyProtection="1">
      <alignment horizontal="left"/>
      <protection/>
    </xf>
    <xf numFmtId="0" fontId="5" fillId="2" borderId="14" xfId="32" applyFont="1" applyFill="1" applyBorder="1">
      <alignment/>
      <protection/>
    </xf>
    <xf numFmtId="0" fontId="5" fillId="2" borderId="0" xfId="32" applyFont="1" applyFill="1" applyBorder="1">
      <alignment/>
      <protection/>
    </xf>
    <xf numFmtId="0" fontId="5" fillId="2" borderId="13" xfId="32" applyFont="1" applyFill="1" applyBorder="1">
      <alignment/>
      <protection/>
    </xf>
    <xf numFmtId="0" fontId="5" fillId="2" borderId="3" xfId="32" applyFont="1" applyFill="1" applyBorder="1">
      <alignment/>
      <protection/>
    </xf>
    <xf numFmtId="0" fontId="5" fillId="2" borderId="5" xfId="32" applyFont="1" applyFill="1" applyBorder="1" applyAlignment="1" applyProtection="1">
      <alignment horizontal="left"/>
      <protection/>
    </xf>
    <xf numFmtId="0" fontId="5" fillId="2" borderId="4" xfId="32" applyFont="1" applyFill="1" applyBorder="1" applyAlignment="1" applyProtection="1">
      <alignment horizontal="left"/>
      <protection/>
    </xf>
    <xf numFmtId="0" fontId="5" fillId="2" borderId="4" xfId="32" applyFont="1" applyFill="1" applyBorder="1" applyAlignment="1" applyProtection="1">
      <alignment horizontal="center"/>
      <protection/>
    </xf>
    <xf numFmtId="0" fontId="5" fillId="2" borderId="4" xfId="32" applyFont="1" applyFill="1" applyBorder="1">
      <alignment/>
      <protection/>
    </xf>
    <xf numFmtId="0" fontId="7" fillId="2" borderId="9" xfId="32" applyFont="1" applyFill="1" applyBorder="1">
      <alignment/>
      <protection/>
    </xf>
    <xf numFmtId="0" fontId="7" fillId="2" borderId="6" xfId="32" applyFont="1" applyFill="1" applyBorder="1" applyAlignment="1" applyProtection="1">
      <alignment horizontal="center"/>
      <protection/>
    </xf>
    <xf numFmtId="0" fontId="7" fillId="2" borderId="9" xfId="32" applyFont="1" applyFill="1" applyBorder="1" applyAlignment="1" applyProtection="1">
      <alignment horizontal="center"/>
      <protection/>
    </xf>
    <xf numFmtId="0" fontId="7" fillId="2" borderId="11" xfId="32" applyFont="1" applyFill="1" applyBorder="1" applyAlignment="1" applyProtection="1">
      <alignment horizontal="center"/>
      <protection/>
    </xf>
    <xf numFmtId="0" fontId="7" fillId="2" borderId="7" xfId="32" applyFont="1" applyFill="1" applyBorder="1" applyAlignment="1" applyProtection="1">
      <alignment horizontal="center"/>
      <protection/>
    </xf>
    <xf numFmtId="0" fontId="5" fillId="2" borderId="6" xfId="32" applyFont="1" applyFill="1" applyBorder="1" applyAlignment="1" applyProtection="1">
      <alignment horizontal="center"/>
      <protection/>
    </xf>
    <xf numFmtId="0" fontId="5" fillId="2" borderId="15" xfId="32" applyFont="1" applyFill="1" applyBorder="1" applyAlignment="1" applyProtection="1">
      <alignment horizontal="left"/>
      <protection/>
    </xf>
    <xf numFmtId="0" fontId="5" fillId="0" borderId="4" xfId="32" applyFont="1" applyBorder="1" applyAlignment="1" applyProtection="1">
      <alignment horizontal="left"/>
      <protection/>
    </xf>
    <xf numFmtId="0" fontId="5" fillId="0" borderId="6" xfId="32" applyFont="1" applyBorder="1" applyProtection="1">
      <alignment/>
      <protection/>
    </xf>
    <xf numFmtId="0" fontId="5" fillId="0" borderId="6" xfId="32" applyFont="1" applyBorder="1">
      <alignment/>
      <protection/>
    </xf>
    <xf numFmtId="0" fontId="5" fillId="0" borderId="6" xfId="32" applyFont="1" applyBorder="1" applyAlignment="1" applyProtection="1">
      <alignment horizontal="left"/>
      <protection/>
    </xf>
    <xf numFmtId="0" fontId="3" fillId="0" borderId="6" xfId="32" applyBorder="1" applyAlignment="1" applyProtection="1">
      <alignment horizontal="left"/>
      <protection/>
    </xf>
    <xf numFmtId="0" fontId="3" fillId="0" borderId="6" xfId="32" applyBorder="1" applyProtection="1">
      <alignment/>
      <protection/>
    </xf>
    <xf numFmtId="0" fontId="3" fillId="0" borderId="6" xfId="32" applyBorder="1">
      <alignment/>
      <protection/>
    </xf>
    <xf numFmtId="188" fontId="3" fillId="0" borderId="6" xfId="32" applyNumberFormat="1" applyBorder="1" applyProtection="1">
      <alignment/>
      <protection/>
    </xf>
    <xf numFmtId="0" fontId="9" fillId="0" borderId="0" xfId="32" applyFont="1">
      <alignment/>
      <protection/>
    </xf>
    <xf numFmtId="0" fontId="9" fillId="0" borderId="0" xfId="32" applyFont="1" applyAlignment="1" applyProtection="1">
      <alignment horizontal="left"/>
      <protection/>
    </xf>
    <xf numFmtId="0" fontId="3" fillId="0" borderId="0" xfId="33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 applyProtection="1">
      <alignment horizontal="left"/>
      <protection/>
    </xf>
    <xf numFmtId="0" fontId="5" fillId="2" borderId="1" xfId="33" applyFont="1" applyFill="1" applyBorder="1" applyAlignment="1" applyProtection="1">
      <alignment horizontal="left"/>
      <protection/>
    </xf>
    <xf numFmtId="0" fontId="5" fillId="2" borderId="3" xfId="33" applyFont="1" applyFill="1" applyBorder="1" applyAlignment="1" applyProtection="1">
      <alignment horizontal="left"/>
      <protection/>
    </xf>
    <xf numFmtId="0" fontId="5" fillId="2" borderId="13" xfId="33" applyFont="1" applyFill="1" applyBorder="1">
      <alignment/>
      <protection/>
    </xf>
    <xf numFmtId="0" fontId="5" fillId="2" borderId="14" xfId="33" applyFont="1" applyFill="1" applyBorder="1">
      <alignment/>
      <protection/>
    </xf>
    <xf numFmtId="0" fontId="5" fillId="2" borderId="13" xfId="33" applyFont="1" applyFill="1" applyBorder="1" applyAlignment="1" applyProtection="1">
      <alignment horizontal="left"/>
      <protection/>
    </xf>
    <xf numFmtId="0" fontId="3" fillId="0" borderId="6" xfId="33" applyBorder="1">
      <alignment/>
      <protection/>
    </xf>
    <xf numFmtId="0" fontId="5" fillId="0" borderId="6" xfId="33" applyFont="1" applyBorder="1" applyAlignment="1" applyProtection="1">
      <alignment horizontal="left"/>
      <protection/>
    </xf>
    <xf numFmtId="0" fontId="5" fillId="0" borderId="6" xfId="33" applyFont="1" applyBorder="1" applyProtection="1">
      <alignment/>
      <protection/>
    </xf>
    <xf numFmtId="0" fontId="3" fillId="0" borderId="6" xfId="33" applyBorder="1" applyAlignment="1" applyProtection="1">
      <alignment horizontal="left"/>
      <protection/>
    </xf>
    <xf numFmtId="0" fontId="3" fillId="0" borderId="6" xfId="33" applyBorder="1" applyProtection="1">
      <alignment/>
      <protection/>
    </xf>
    <xf numFmtId="188" fontId="3" fillId="0" borderId="6" xfId="33" applyNumberFormat="1" applyBorder="1" applyProtection="1">
      <alignment/>
      <protection/>
    </xf>
    <xf numFmtId="0" fontId="3" fillId="0" borderId="0" xfId="33" applyAlignment="1" applyProtection="1">
      <alignment horizontal="left"/>
      <protection/>
    </xf>
    <xf numFmtId="188" fontId="3" fillId="0" borderId="0" xfId="34">
      <alignment/>
      <protection/>
    </xf>
    <xf numFmtId="188" fontId="5" fillId="0" borderId="0" xfId="34" applyFont="1">
      <alignment/>
      <protection/>
    </xf>
    <xf numFmtId="188" fontId="5" fillId="0" borderId="0" xfId="34" applyFont="1" applyAlignment="1" applyProtection="1">
      <alignment horizontal="left"/>
      <protection/>
    </xf>
    <xf numFmtId="188" fontId="3" fillId="0" borderId="0" xfId="34" applyAlignment="1" applyProtection="1">
      <alignment horizontal="left"/>
      <protection/>
    </xf>
    <xf numFmtId="188" fontId="5" fillId="2" borderId="1" xfId="34" applyFont="1" applyFill="1" applyBorder="1">
      <alignment/>
      <protection/>
    </xf>
    <xf numFmtId="188" fontId="5" fillId="2" borderId="11" xfId="34" applyFont="1" applyFill="1" applyBorder="1" applyAlignment="1" applyProtection="1">
      <alignment horizontal="left"/>
      <protection/>
    </xf>
    <xf numFmtId="188" fontId="5" fillId="2" borderId="6" xfId="34" applyFont="1" applyFill="1" applyBorder="1">
      <alignment/>
      <protection/>
    </xf>
    <xf numFmtId="188" fontId="5" fillId="2" borderId="6" xfId="34" applyFont="1" applyFill="1" applyBorder="1" applyAlignment="1" applyProtection="1">
      <alignment horizontal="center"/>
      <protection/>
    </xf>
    <xf numFmtId="188" fontId="5" fillId="2" borderId="6" xfId="34" applyFont="1" applyFill="1" applyBorder="1" applyAlignment="1" applyProtection="1">
      <alignment horizontal="left"/>
      <protection/>
    </xf>
    <xf numFmtId="188" fontId="5" fillId="2" borderId="4" xfId="34" applyFont="1" applyFill="1" applyBorder="1" applyAlignment="1" applyProtection="1">
      <alignment horizontal="left"/>
      <protection/>
    </xf>
    <xf numFmtId="188" fontId="5" fillId="0" borderId="4" xfId="34" applyFont="1" applyBorder="1" applyAlignment="1" applyProtection="1">
      <alignment horizontal="left"/>
      <protection/>
    </xf>
    <xf numFmtId="188" fontId="5" fillId="0" borderId="6" xfId="34" applyFont="1" applyBorder="1" applyProtection="1">
      <alignment/>
      <protection/>
    </xf>
    <xf numFmtId="188" fontId="5" fillId="0" borderId="6" xfId="34" applyFont="1" applyBorder="1" applyAlignment="1" applyProtection="1">
      <alignment horizontal="left"/>
      <protection/>
    </xf>
    <xf numFmtId="188" fontId="5" fillId="0" borderId="6" xfId="34" applyFont="1" applyBorder="1">
      <alignment/>
      <protection/>
    </xf>
    <xf numFmtId="188" fontId="3" fillId="0" borderId="6" xfId="34" applyBorder="1" applyAlignment="1" applyProtection="1">
      <alignment horizontal="left"/>
      <protection/>
    </xf>
    <xf numFmtId="188" fontId="3" fillId="0" borderId="6" xfId="34" applyBorder="1" applyProtection="1">
      <alignment/>
      <protection/>
    </xf>
    <xf numFmtId="188" fontId="3" fillId="0" borderId="6" xfId="34" applyBorder="1">
      <alignment/>
      <protection/>
    </xf>
    <xf numFmtId="188" fontId="3" fillId="0" borderId="6" xfId="34" applyNumberFormat="1" applyBorder="1" applyProtection="1">
      <alignment/>
      <protection/>
    </xf>
    <xf numFmtId="188" fontId="3" fillId="0" borderId="0" xfId="35">
      <alignment/>
      <protection/>
    </xf>
    <xf numFmtId="188" fontId="3" fillId="0" borderId="0" xfId="35" applyAlignment="1" applyProtection="1">
      <alignment horizontal="left"/>
      <protection/>
    </xf>
    <xf numFmtId="188" fontId="3" fillId="0" borderId="0" xfId="35" applyAlignment="1" applyProtection="1">
      <alignment horizontal="center"/>
      <protection/>
    </xf>
    <xf numFmtId="188" fontId="5" fillId="0" borderId="0" xfId="35" applyFont="1">
      <alignment/>
      <protection/>
    </xf>
    <xf numFmtId="188" fontId="5" fillId="0" borderId="0" xfId="35" applyFont="1" applyAlignment="1" applyProtection="1">
      <alignment horizontal="left"/>
      <protection/>
    </xf>
    <xf numFmtId="188" fontId="5" fillId="2" borderId="1" xfId="35" applyFont="1" applyFill="1" applyBorder="1">
      <alignment/>
      <protection/>
    </xf>
    <xf numFmtId="188" fontId="5" fillId="2" borderId="10" xfId="35" applyFont="1" applyFill="1" applyBorder="1" applyAlignment="1" applyProtection="1">
      <alignment horizontal="left"/>
      <protection/>
    </xf>
    <xf numFmtId="188" fontId="5" fillId="2" borderId="2" xfId="35" applyFont="1" applyFill="1" applyBorder="1">
      <alignment/>
      <protection/>
    </xf>
    <xf numFmtId="188" fontId="5" fillId="2" borderId="8" xfId="35" applyFont="1" applyFill="1" applyBorder="1">
      <alignment/>
      <protection/>
    </xf>
    <xf numFmtId="188" fontId="5" fillId="2" borderId="2" xfId="35" applyFont="1" applyFill="1" applyBorder="1" applyAlignment="1" applyProtection="1">
      <alignment horizontal="left"/>
      <protection/>
    </xf>
    <xf numFmtId="188" fontId="5" fillId="2" borderId="3" xfId="35" applyFont="1" applyFill="1" applyBorder="1" applyAlignment="1" applyProtection="1">
      <alignment horizontal="left"/>
      <protection/>
    </xf>
    <xf numFmtId="188" fontId="5" fillId="2" borderId="3" xfId="35" applyFont="1" applyFill="1" applyBorder="1">
      <alignment/>
      <protection/>
    </xf>
    <xf numFmtId="188" fontId="5" fillId="2" borderId="14" xfId="35" applyFont="1" applyFill="1" applyBorder="1" applyAlignment="1" applyProtection="1">
      <alignment horizontal="center"/>
      <protection/>
    </xf>
    <xf numFmtId="188" fontId="5" fillId="2" borderId="1" xfId="35" applyFont="1" applyFill="1" applyBorder="1" applyAlignment="1" applyProtection="1">
      <alignment horizontal="center"/>
      <protection/>
    </xf>
    <xf numFmtId="188" fontId="5" fillId="2" borderId="8" xfId="35" applyFont="1" applyFill="1" applyBorder="1" applyAlignment="1" applyProtection="1">
      <alignment horizontal="center"/>
      <protection/>
    </xf>
    <xf numFmtId="188" fontId="5" fillId="2" borderId="8" xfId="35" applyFont="1" applyFill="1" applyBorder="1" applyAlignment="1" applyProtection="1">
      <alignment horizontal="left"/>
      <protection/>
    </xf>
    <xf numFmtId="188" fontId="5" fillId="2" borderId="3" xfId="35" applyFont="1" applyFill="1" applyBorder="1" applyAlignment="1" applyProtection="1">
      <alignment horizontal="center"/>
      <protection/>
    </xf>
    <xf numFmtId="188" fontId="5" fillId="2" borderId="0" xfId="35" applyFont="1" applyFill="1" applyBorder="1" applyAlignment="1" applyProtection="1">
      <alignment horizontal="center"/>
      <protection/>
    </xf>
    <xf numFmtId="188" fontId="5" fillId="2" borderId="0" xfId="35" applyFont="1" applyFill="1" applyBorder="1" applyAlignment="1" applyProtection="1">
      <alignment horizontal="left"/>
      <protection/>
    </xf>
    <xf numFmtId="188" fontId="5" fillId="2" borderId="4" xfId="35" applyFont="1" applyFill="1" applyBorder="1">
      <alignment/>
      <protection/>
    </xf>
    <xf numFmtId="188" fontId="5" fillId="2" borderId="4" xfId="35" applyFont="1" applyFill="1" applyBorder="1" applyAlignment="1" applyProtection="1">
      <alignment horizontal="center"/>
      <protection/>
    </xf>
    <xf numFmtId="188" fontId="5" fillId="2" borderId="9" xfId="35" applyFont="1" applyFill="1" applyBorder="1" applyAlignment="1" applyProtection="1">
      <alignment horizontal="center"/>
      <protection/>
    </xf>
    <xf numFmtId="188" fontId="5" fillId="2" borderId="5" xfId="35" applyFont="1" applyFill="1" applyBorder="1" applyAlignment="1" applyProtection="1">
      <alignment horizontal="center"/>
      <protection/>
    </xf>
    <xf numFmtId="188" fontId="5" fillId="2" borderId="5" xfId="35" applyFont="1" applyFill="1" applyBorder="1" applyAlignment="1" applyProtection="1">
      <alignment horizontal="left"/>
      <protection/>
    </xf>
    <xf numFmtId="188" fontId="5" fillId="2" borderId="4" xfId="35" applyFont="1" applyFill="1" applyBorder="1" applyAlignment="1" applyProtection="1">
      <alignment horizontal="left"/>
      <protection/>
    </xf>
    <xf numFmtId="188" fontId="5" fillId="0" borderId="6" xfId="35" applyFont="1" applyBorder="1" applyAlignment="1" applyProtection="1">
      <alignment horizontal="left"/>
      <protection/>
    </xf>
    <xf numFmtId="188" fontId="5" fillId="0" borderId="6" xfId="35" applyFont="1" applyBorder="1" applyProtection="1">
      <alignment/>
      <protection/>
    </xf>
    <xf numFmtId="188" fontId="5" fillId="0" borderId="6" xfId="35" applyFont="1" applyBorder="1">
      <alignment/>
      <protection/>
    </xf>
    <xf numFmtId="188" fontId="3" fillId="0" borderId="6" xfId="35" applyBorder="1" applyAlignment="1" applyProtection="1">
      <alignment horizontal="left"/>
      <protection/>
    </xf>
    <xf numFmtId="188" fontId="3" fillId="0" borderId="6" xfId="35" applyBorder="1" applyProtection="1">
      <alignment/>
      <protection/>
    </xf>
    <xf numFmtId="188" fontId="3" fillId="0" borderId="6" xfId="35" applyBorder="1">
      <alignment/>
      <protection/>
    </xf>
    <xf numFmtId="188" fontId="3" fillId="0" borderId="0" xfId="35" applyNumberFormat="1" applyProtection="1">
      <alignment/>
      <protection/>
    </xf>
    <xf numFmtId="188" fontId="3" fillId="0" borderId="0" xfId="35" applyProtection="1">
      <alignment/>
      <protection/>
    </xf>
    <xf numFmtId="0" fontId="3" fillId="0" borderId="0" xfId="36">
      <alignment/>
      <protection/>
    </xf>
    <xf numFmtId="0" fontId="5" fillId="0" borderId="0" xfId="36" applyFont="1">
      <alignment/>
      <protection/>
    </xf>
    <xf numFmtId="0" fontId="5" fillId="0" borderId="0" xfId="36" applyFont="1" applyAlignment="1" applyProtection="1">
      <alignment horizontal="left"/>
      <protection/>
    </xf>
    <xf numFmtId="0" fontId="5" fillId="2" borderId="7" xfId="36" applyFont="1" applyFill="1" applyBorder="1" applyAlignment="1" applyProtection="1">
      <alignment horizontal="center"/>
      <protection/>
    </xf>
    <xf numFmtId="0" fontId="5" fillId="2" borderId="11" xfId="36" applyFont="1" applyFill="1" applyBorder="1" applyAlignment="1" applyProtection="1">
      <alignment horizontal="center"/>
      <protection/>
    </xf>
    <xf numFmtId="0" fontId="5" fillId="2" borderId="6" xfId="36" applyFont="1" applyFill="1" applyBorder="1" applyAlignment="1" applyProtection="1">
      <alignment horizontal="center"/>
      <protection/>
    </xf>
    <xf numFmtId="0" fontId="5" fillId="0" borderId="6" xfId="36" applyFont="1" applyBorder="1" applyAlignment="1" applyProtection="1">
      <alignment horizontal="left"/>
      <protection/>
    </xf>
    <xf numFmtId="0" fontId="5" fillId="0" borderId="6" xfId="36" applyFont="1" applyBorder="1" applyProtection="1">
      <alignment/>
      <protection/>
    </xf>
    <xf numFmtId="0" fontId="3" fillId="0" borderId="6" xfId="36" applyBorder="1" applyAlignment="1" applyProtection="1">
      <alignment horizontal="left"/>
      <protection/>
    </xf>
    <xf numFmtId="0" fontId="3" fillId="0" borderId="6" xfId="36" applyBorder="1">
      <alignment/>
      <protection/>
    </xf>
    <xf numFmtId="188" fontId="3" fillId="0" borderId="6" xfId="36" applyNumberFormat="1" applyBorder="1" applyProtection="1">
      <alignment/>
      <protection/>
    </xf>
    <xf numFmtId="188" fontId="3" fillId="0" borderId="0" xfId="36" applyNumberFormat="1" applyProtection="1">
      <alignment/>
      <protection/>
    </xf>
    <xf numFmtId="0" fontId="3" fillId="0" borderId="6" xfId="36" applyBorder="1" applyProtection="1">
      <alignment/>
      <protection/>
    </xf>
    <xf numFmtId="0" fontId="3" fillId="0" borderId="7" xfId="36" applyBorder="1" applyAlignment="1" applyProtection="1">
      <alignment horizontal="left"/>
      <protection/>
    </xf>
    <xf numFmtId="188" fontId="3" fillId="0" borderId="11" xfId="36" applyNumberFormat="1" applyBorder="1" applyProtection="1">
      <alignment/>
      <protection/>
    </xf>
    <xf numFmtId="0" fontId="3" fillId="0" borderId="0" xfId="36" applyAlignment="1" applyProtection="1">
      <alignment horizontal="left"/>
      <protection/>
    </xf>
    <xf numFmtId="0" fontId="3" fillId="0" borderId="0" xfId="37">
      <alignment/>
      <protection/>
    </xf>
    <xf numFmtId="0" fontId="5" fillId="0" borderId="0" xfId="37" applyFont="1">
      <alignment/>
      <protection/>
    </xf>
    <xf numFmtId="0" fontId="5" fillId="0" borderId="0" xfId="37" applyFont="1" applyAlignment="1" applyProtection="1">
      <alignment horizontal="left"/>
      <protection/>
    </xf>
    <xf numFmtId="0" fontId="5" fillId="2" borderId="10" xfId="37" applyFont="1" applyFill="1" applyBorder="1">
      <alignment/>
      <protection/>
    </xf>
    <xf numFmtId="0" fontId="7" fillId="2" borderId="1" xfId="37" applyFont="1" applyFill="1" applyBorder="1">
      <alignment/>
      <protection/>
    </xf>
    <xf numFmtId="0" fontId="7" fillId="2" borderId="10" xfId="37" applyFont="1" applyFill="1" applyBorder="1" applyAlignment="1" applyProtection="1">
      <alignment horizontal="center"/>
      <protection/>
    </xf>
    <xf numFmtId="0" fontId="7" fillId="2" borderId="8" xfId="37" applyFont="1" applyFill="1" applyBorder="1" applyAlignment="1" applyProtection="1">
      <alignment horizontal="center"/>
      <protection/>
    </xf>
    <xf numFmtId="0" fontId="7" fillId="2" borderId="7" xfId="37" applyFont="1" applyFill="1" applyBorder="1" applyAlignment="1" applyProtection="1">
      <alignment horizontal="left"/>
      <protection/>
    </xf>
    <xf numFmtId="0" fontId="7" fillId="2" borderId="11" xfId="37" applyFont="1" applyFill="1" applyBorder="1">
      <alignment/>
      <protection/>
    </xf>
    <xf numFmtId="0" fontId="5" fillId="2" borderId="13" xfId="37" applyFont="1" applyFill="1" applyBorder="1" applyAlignment="1" applyProtection="1">
      <alignment horizontal="left"/>
      <protection/>
    </xf>
    <xf numFmtId="0" fontId="7" fillId="2" borderId="3" xfId="37" applyFont="1" applyFill="1" applyBorder="1" applyAlignment="1" applyProtection="1">
      <alignment horizontal="center"/>
      <protection/>
    </xf>
    <xf numFmtId="0" fontId="7" fillId="2" borderId="12" xfId="37" applyFont="1" applyFill="1" applyBorder="1">
      <alignment/>
      <protection/>
    </xf>
    <xf numFmtId="0" fontId="7" fillId="2" borderId="9" xfId="37" applyFont="1" applyFill="1" applyBorder="1">
      <alignment/>
      <protection/>
    </xf>
    <xf numFmtId="0" fontId="7" fillId="2" borderId="0" xfId="37" applyFont="1" applyFill="1" applyBorder="1">
      <alignment/>
      <protection/>
    </xf>
    <xf numFmtId="0" fontId="7" fillId="2" borderId="0" xfId="37" applyFont="1" applyFill="1" applyBorder="1" applyAlignment="1" applyProtection="1">
      <alignment horizontal="left"/>
      <protection/>
    </xf>
    <xf numFmtId="0" fontId="5" fillId="2" borderId="0" xfId="37" applyFont="1" applyFill="1">
      <alignment/>
      <protection/>
    </xf>
    <xf numFmtId="0" fontId="7" fillId="2" borderId="13" xfId="37" applyFont="1" applyFill="1" applyBorder="1" applyAlignment="1" applyProtection="1">
      <alignment horizontal="left"/>
      <protection/>
    </xf>
    <xf numFmtId="0" fontId="7" fillId="2" borderId="14" xfId="37" applyFont="1" applyFill="1" applyBorder="1">
      <alignment/>
      <protection/>
    </xf>
    <xf numFmtId="0" fontId="5" fillId="2" borderId="13" xfId="37" applyFont="1" applyFill="1" applyBorder="1">
      <alignment/>
      <protection/>
    </xf>
    <xf numFmtId="0" fontId="7" fillId="2" borderId="1" xfId="37" applyFont="1" applyFill="1" applyBorder="1" applyAlignment="1" applyProtection="1">
      <alignment horizontal="center"/>
      <protection/>
    </xf>
    <xf numFmtId="0" fontId="7" fillId="2" borderId="14" xfId="37" applyFont="1" applyFill="1" applyBorder="1" applyAlignment="1" applyProtection="1">
      <alignment horizontal="center"/>
      <protection/>
    </xf>
    <xf numFmtId="0" fontId="5" fillId="2" borderId="12" xfId="37" applyFont="1" applyFill="1" applyBorder="1">
      <alignment/>
      <protection/>
    </xf>
    <xf numFmtId="0" fontId="7" fillId="2" borderId="4" xfId="37" applyFont="1" applyFill="1" applyBorder="1">
      <alignment/>
      <protection/>
    </xf>
    <xf numFmtId="0" fontId="7" fillId="2" borderId="4" xfId="37" applyFont="1" applyFill="1" applyBorder="1" applyAlignment="1" applyProtection="1">
      <alignment horizontal="center"/>
      <protection/>
    </xf>
    <xf numFmtId="0" fontId="7" fillId="2" borderId="9" xfId="37" applyFont="1" applyFill="1" applyBorder="1" applyAlignment="1" applyProtection="1">
      <alignment horizontal="left"/>
      <protection/>
    </xf>
    <xf numFmtId="0" fontId="7" fillId="2" borderId="9" xfId="37" applyFont="1" applyFill="1" applyBorder="1" applyAlignment="1" applyProtection="1">
      <alignment horizontal="center"/>
      <protection/>
    </xf>
    <xf numFmtId="0" fontId="7" fillId="2" borderId="12" xfId="37" applyFont="1" applyFill="1" applyBorder="1" applyAlignment="1" applyProtection="1">
      <alignment horizontal="center"/>
      <protection/>
    </xf>
    <xf numFmtId="0" fontId="7" fillId="2" borderId="6" xfId="37" applyFont="1" applyFill="1" applyBorder="1" applyAlignment="1" applyProtection="1">
      <alignment horizontal="center"/>
      <protection/>
    </xf>
    <xf numFmtId="0" fontId="7" fillId="2" borderId="11" xfId="37" applyFont="1" applyFill="1" applyBorder="1" applyAlignment="1" applyProtection="1">
      <alignment horizontal="center"/>
      <protection/>
    </xf>
    <xf numFmtId="0" fontId="5" fillId="0" borderId="6" xfId="37" applyFont="1" applyBorder="1" applyAlignment="1" applyProtection="1">
      <alignment horizontal="left"/>
      <protection/>
    </xf>
    <xf numFmtId="0" fontId="5" fillId="0" borderId="6" xfId="37" applyFont="1" applyBorder="1" applyProtection="1">
      <alignment/>
      <protection/>
    </xf>
    <xf numFmtId="189" fontId="5" fillId="0" borderId="6" xfId="37" applyNumberFormat="1" applyFont="1" applyBorder="1" applyProtection="1">
      <alignment/>
      <protection/>
    </xf>
    <xf numFmtId="0" fontId="5" fillId="0" borderId="6" xfId="37" applyFont="1" applyBorder="1">
      <alignment/>
      <protection/>
    </xf>
    <xf numFmtId="0" fontId="3" fillId="0" borderId="6" xfId="37" applyBorder="1" applyAlignment="1" applyProtection="1">
      <alignment horizontal="left"/>
      <protection/>
    </xf>
    <xf numFmtId="0" fontId="3" fillId="0" borderId="6" xfId="37" applyBorder="1" applyProtection="1">
      <alignment/>
      <protection/>
    </xf>
    <xf numFmtId="189" fontId="3" fillId="0" borderId="6" xfId="37" applyNumberFormat="1" applyBorder="1" applyProtection="1">
      <alignment/>
      <protection/>
    </xf>
    <xf numFmtId="0" fontId="3" fillId="0" borderId="6" xfId="37" applyBorder="1">
      <alignment/>
      <protection/>
    </xf>
    <xf numFmtId="189" fontId="3" fillId="0" borderId="0" xfId="37" applyNumberFormat="1" applyProtection="1">
      <alignment/>
      <protection/>
    </xf>
    <xf numFmtId="0" fontId="3" fillId="0" borderId="0" xfId="37" applyAlignment="1" applyProtection="1">
      <alignment horizontal="left"/>
      <protection/>
    </xf>
    <xf numFmtId="0" fontId="3" fillId="0" borderId="0" xfId="38">
      <alignment/>
      <protection/>
    </xf>
    <xf numFmtId="0" fontId="3" fillId="0" borderId="0" xfId="38" applyAlignment="1" applyProtection="1">
      <alignment horizontal="left"/>
      <protection/>
    </xf>
    <xf numFmtId="0" fontId="3" fillId="0" borderId="0" xfId="38" applyAlignment="1" applyProtection="1">
      <alignment horizontal="center"/>
      <protection/>
    </xf>
    <xf numFmtId="0" fontId="5" fillId="0" borderId="0" xfId="38" applyFont="1">
      <alignment/>
      <protection/>
    </xf>
    <xf numFmtId="0" fontId="5" fillId="0" borderId="0" xfId="38" applyFont="1" applyAlignment="1" applyProtection="1">
      <alignment horizontal="left"/>
      <protection/>
    </xf>
    <xf numFmtId="0" fontId="7" fillId="2" borderId="12" xfId="29" applyFont="1" applyFill="1" applyBorder="1" applyAlignment="1" applyProtection="1">
      <alignment horizontal="center"/>
      <protection/>
    </xf>
    <xf numFmtId="0" fontId="5" fillId="2" borderId="10" xfId="38" applyFont="1" applyFill="1" applyBorder="1">
      <alignment/>
      <protection/>
    </xf>
    <xf numFmtId="0" fontId="5" fillId="2" borderId="1" xfId="38" applyFont="1" applyFill="1" applyBorder="1" applyAlignment="1" applyProtection="1">
      <alignment horizontal="center"/>
      <protection/>
    </xf>
    <xf numFmtId="0" fontId="5" fillId="2" borderId="8" xfId="38" applyFont="1" applyFill="1" applyBorder="1" applyAlignment="1" applyProtection="1">
      <alignment horizontal="left"/>
      <protection/>
    </xf>
    <xf numFmtId="0" fontId="5" fillId="2" borderId="1" xfId="38" applyFont="1" applyFill="1" applyBorder="1">
      <alignment/>
      <protection/>
    </xf>
    <xf numFmtId="0" fontId="5" fillId="2" borderId="13" xfId="38" applyFont="1" applyFill="1" applyBorder="1" applyAlignment="1" applyProtection="1">
      <alignment horizontal="left"/>
      <protection/>
    </xf>
    <xf numFmtId="0" fontId="5" fillId="2" borderId="13" xfId="38" applyFont="1" applyFill="1" applyBorder="1" applyAlignment="1" applyProtection="1">
      <alignment horizontal="center"/>
      <protection/>
    </xf>
    <xf numFmtId="0" fontId="5" fillId="2" borderId="12" xfId="38" applyFont="1" applyFill="1" applyBorder="1">
      <alignment/>
      <protection/>
    </xf>
    <xf numFmtId="0" fontId="5" fillId="2" borderId="12" xfId="38" applyFont="1" applyFill="1" applyBorder="1" applyAlignment="1" applyProtection="1">
      <alignment horizontal="center"/>
      <protection/>
    </xf>
    <xf numFmtId="0" fontId="5" fillId="2" borderId="4" xfId="38" applyFont="1" applyFill="1" applyBorder="1" applyAlignment="1" applyProtection="1">
      <alignment horizontal="center"/>
      <protection/>
    </xf>
    <xf numFmtId="0" fontId="5" fillId="0" borderId="6" xfId="38" applyFont="1" applyBorder="1" applyAlignment="1" applyProtection="1">
      <alignment horizontal="left"/>
      <protection/>
    </xf>
    <xf numFmtId="0" fontId="5" fillId="0" borderId="4" xfId="38" applyFont="1" applyBorder="1" applyProtection="1">
      <alignment/>
      <protection/>
    </xf>
    <xf numFmtId="0" fontId="5" fillId="0" borderId="6" xfId="38" applyFont="1" applyBorder="1" applyProtection="1">
      <alignment/>
      <protection/>
    </xf>
    <xf numFmtId="0" fontId="5" fillId="0" borderId="6" xfId="38" applyFont="1" applyBorder="1">
      <alignment/>
      <protection/>
    </xf>
    <xf numFmtId="0" fontId="3" fillId="0" borderId="6" xfId="38" applyBorder="1" applyAlignment="1" applyProtection="1">
      <alignment horizontal="left"/>
      <protection/>
    </xf>
    <xf numFmtId="0" fontId="3" fillId="0" borderId="6" xfId="38" applyBorder="1" applyProtection="1">
      <alignment/>
      <protection/>
    </xf>
    <xf numFmtId="0" fontId="3" fillId="0" borderId="6" xfId="38" applyBorder="1">
      <alignment/>
      <protection/>
    </xf>
    <xf numFmtId="0" fontId="6" fillId="0" borderId="0" xfId="38" applyFont="1">
      <alignment/>
      <protection/>
    </xf>
    <xf numFmtId="0" fontId="6" fillId="0" borderId="0" xfId="38" applyFont="1" applyAlignment="1" applyProtection="1">
      <alignment horizontal="left"/>
      <protection/>
    </xf>
    <xf numFmtId="0" fontId="3" fillId="0" borderId="0" xfId="39">
      <alignment/>
      <protection/>
    </xf>
    <xf numFmtId="0" fontId="5" fillId="0" borderId="0" xfId="39" applyFont="1">
      <alignment/>
      <protection/>
    </xf>
    <xf numFmtId="0" fontId="5" fillId="0" borderId="0" xfId="39" applyFont="1" applyAlignment="1" applyProtection="1">
      <alignment horizontal="left"/>
      <protection/>
    </xf>
    <xf numFmtId="0" fontId="5" fillId="2" borderId="1" xfId="39" applyFont="1" applyFill="1" applyBorder="1">
      <alignment/>
      <protection/>
    </xf>
    <xf numFmtId="0" fontId="5" fillId="2" borderId="3" xfId="39" applyFont="1" applyFill="1" applyBorder="1">
      <alignment/>
      <protection/>
    </xf>
    <xf numFmtId="0" fontId="5" fillId="2" borderId="0" xfId="39" applyFont="1" applyFill="1" applyBorder="1">
      <alignment/>
      <protection/>
    </xf>
    <xf numFmtId="0" fontId="5" fillId="2" borderId="14" xfId="39" applyFont="1" applyFill="1" applyBorder="1">
      <alignment/>
      <protection/>
    </xf>
    <xf numFmtId="0" fontId="5" fillId="2" borderId="3" xfId="39" applyFont="1" applyFill="1" applyBorder="1" applyAlignment="1" applyProtection="1">
      <alignment horizontal="left"/>
      <protection/>
    </xf>
    <xf numFmtId="0" fontId="5" fillId="2" borderId="10" xfId="39" applyFont="1" applyFill="1" applyBorder="1" applyAlignment="1" applyProtection="1">
      <alignment horizontal="left"/>
      <protection/>
    </xf>
    <xf numFmtId="0" fontId="5" fillId="2" borderId="2" xfId="39" applyFont="1" applyFill="1" applyBorder="1">
      <alignment/>
      <protection/>
    </xf>
    <xf numFmtId="0" fontId="5" fillId="2" borderId="8" xfId="39" applyFont="1" applyFill="1" applyBorder="1">
      <alignment/>
      <protection/>
    </xf>
    <xf numFmtId="0" fontId="5" fillId="2" borderId="4" xfId="39" applyFont="1" applyFill="1" applyBorder="1">
      <alignment/>
      <protection/>
    </xf>
    <xf numFmtId="0" fontId="5" fillId="2" borderId="4" xfId="39" applyFont="1" applyFill="1" applyBorder="1" applyAlignment="1" applyProtection="1">
      <alignment horizontal="center"/>
      <protection/>
    </xf>
    <xf numFmtId="0" fontId="5" fillId="2" borderId="6" xfId="39" applyFont="1" applyFill="1" applyBorder="1" applyAlignment="1" applyProtection="1">
      <alignment horizontal="center"/>
      <protection/>
    </xf>
    <xf numFmtId="0" fontId="5" fillId="2" borderId="11" xfId="39" applyFont="1" applyFill="1" applyBorder="1" applyAlignment="1" applyProtection="1">
      <alignment horizontal="center"/>
      <protection/>
    </xf>
    <xf numFmtId="0" fontId="5" fillId="0" borderId="6" xfId="39" applyFont="1" applyBorder="1" applyAlignment="1" applyProtection="1">
      <alignment horizontal="left"/>
      <protection/>
    </xf>
    <xf numFmtId="0" fontId="5" fillId="0" borderId="6" xfId="39" applyFont="1" applyBorder="1" applyProtection="1">
      <alignment/>
      <protection/>
    </xf>
    <xf numFmtId="0" fontId="3" fillId="0" borderId="6" xfId="39" applyBorder="1" applyAlignment="1" applyProtection="1">
      <alignment horizontal="left"/>
      <protection/>
    </xf>
    <xf numFmtId="0" fontId="3" fillId="0" borderId="6" xfId="39" applyBorder="1" applyProtection="1">
      <alignment/>
      <protection/>
    </xf>
    <xf numFmtId="0" fontId="3" fillId="0" borderId="6" xfId="39" applyBorder="1">
      <alignment/>
      <protection/>
    </xf>
    <xf numFmtId="0" fontId="3" fillId="0" borderId="0" xfId="39" applyAlignment="1" applyProtection="1">
      <alignment horizontal="left"/>
      <protection/>
    </xf>
    <xf numFmtId="0" fontId="3" fillId="0" borderId="0" xfId="40">
      <alignment/>
      <protection/>
    </xf>
    <xf numFmtId="0" fontId="6" fillId="0" borderId="0" xfId="40" applyFont="1">
      <alignment/>
      <protection/>
    </xf>
    <xf numFmtId="0" fontId="5" fillId="0" borderId="0" xfId="40" applyFont="1">
      <alignment/>
      <protection/>
    </xf>
    <xf numFmtId="0" fontId="7" fillId="0" borderId="0" xfId="40" applyFont="1">
      <alignment/>
      <protection/>
    </xf>
    <xf numFmtId="0" fontId="7" fillId="0" borderId="0" xfId="40" applyFont="1" applyAlignment="1" applyProtection="1">
      <alignment horizontal="left"/>
      <protection/>
    </xf>
    <xf numFmtId="0" fontId="5" fillId="2" borderId="1" xfId="40" applyFont="1" applyFill="1" applyBorder="1">
      <alignment/>
      <protection/>
    </xf>
    <xf numFmtId="0" fontId="5" fillId="2" borderId="3" xfId="40" applyFont="1" applyFill="1" applyBorder="1" applyAlignment="1" applyProtection="1">
      <alignment horizontal="left"/>
      <protection/>
    </xf>
    <xf numFmtId="0" fontId="5" fillId="2" borderId="3" xfId="40" applyFont="1" applyFill="1" applyBorder="1" applyAlignment="1" applyProtection="1">
      <alignment horizontal="center"/>
      <protection/>
    </xf>
    <xf numFmtId="0" fontId="5" fillId="2" borderId="12" xfId="40" applyFont="1" applyFill="1" applyBorder="1">
      <alignment/>
      <protection/>
    </xf>
    <xf numFmtId="0" fontId="5" fillId="2" borderId="9" xfId="40" applyFont="1" applyFill="1" applyBorder="1">
      <alignment/>
      <protection/>
    </xf>
    <xf numFmtId="0" fontId="5" fillId="2" borderId="4" xfId="40" applyFont="1" applyFill="1" applyBorder="1" applyAlignment="1" applyProtection="1">
      <alignment horizontal="left"/>
      <protection/>
    </xf>
    <xf numFmtId="0" fontId="5" fillId="2" borderId="4" xfId="40" applyFont="1" applyFill="1" applyBorder="1" applyAlignment="1" applyProtection="1">
      <alignment horizontal="center"/>
      <protection/>
    </xf>
    <xf numFmtId="0" fontId="5" fillId="2" borderId="6" xfId="40" applyFont="1" applyFill="1" applyBorder="1" applyAlignment="1" applyProtection="1">
      <alignment horizontal="center"/>
      <protection/>
    </xf>
    <xf numFmtId="0" fontId="5" fillId="0" borderId="6" xfId="40" applyFont="1" applyBorder="1" applyAlignment="1" applyProtection="1">
      <alignment horizontal="left"/>
      <protection/>
    </xf>
    <xf numFmtId="0" fontId="5" fillId="0" borderId="6" xfId="40" applyFont="1" applyBorder="1" applyProtection="1">
      <alignment/>
      <protection/>
    </xf>
    <xf numFmtId="0" fontId="5" fillId="0" borderId="6" xfId="40" applyFont="1" applyBorder="1">
      <alignment/>
      <protection/>
    </xf>
    <xf numFmtId="0" fontId="3" fillId="0" borderId="6" xfId="40" applyBorder="1" applyAlignment="1" applyProtection="1">
      <alignment horizontal="left"/>
      <protection/>
    </xf>
    <xf numFmtId="0" fontId="3" fillId="0" borderId="6" xfId="40" applyBorder="1" applyProtection="1">
      <alignment/>
      <protection/>
    </xf>
    <xf numFmtId="0" fontId="3" fillId="0" borderId="6" xfId="40" applyBorder="1">
      <alignment/>
      <protection/>
    </xf>
    <xf numFmtId="0" fontId="6" fillId="0" borderId="0" xfId="40" applyFont="1" applyAlignment="1" applyProtection="1">
      <alignment horizontal="left"/>
      <protection/>
    </xf>
    <xf numFmtId="0" fontId="3" fillId="0" borderId="0" xfId="41">
      <alignment/>
      <protection/>
    </xf>
    <xf numFmtId="0" fontId="5" fillId="0" borderId="0" xfId="41" applyFont="1">
      <alignment/>
      <protection/>
    </xf>
    <xf numFmtId="0" fontId="5" fillId="0" borderId="0" xfId="41" applyFont="1" applyAlignment="1" applyProtection="1">
      <alignment horizontal="left"/>
      <protection/>
    </xf>
    <xf numFmtId="0" fontId="5" fillId="2" borderId="1" xfId="41" applyFont="1" applyFill="1" applyBorder="1" applyAlignment="1" applyProtection="1">
      <alignment horizontal="left"/>
      <protection/>
    </xf>
    <xf numFmtId="0" fontId="5" fillId="2" borderId="2" xfId="41" applyFont="1" applyFill="1" applyBorder="1" applyAlignment="1" applyProtection="1">
      <alignment horizontal="center"/>
      <protection/>
    </xf>
    <xf numFmtId="0" fontId="5" fillId="2" borderId="1" xfId="41" applyFont="1" applyFill="1" applyBorder="1" applyAlignment="1" applyProtection="1">
      <alignment horizontal="center"/>
      <protection/>
    </xf>
    <xf numFmtId="0" fontId="5" fillId="2" borderId="3" xfId="41" applyFont="1" applyFill="1" applyBorder="1">
      <alignment/>
      <protection/>
    </xf>
    <xf numFmtId="0" fontId="5" fillId="2" borderId="0" xfId="41" applyFont="1" applyFill="1" applyBorder="1">
      <alignment/>
      <protection/>
    </xf>
    <xf numFmtId="0" fontId="5" fillId="2" borderId="3" xfId="41" applyFont="1" applyFill="1" applyBorder="1" applyAlignment="1" applyProtection="1">
      <alignment horizontal="left"/>
      <protection/>
    </xf>
    <xf numFmtId="0" fontId="5" fillId="2" borderId="3" xfId="41" applyFont="1" applyFill="1" applyBorder="1" applyAlignment="1" applyProtection="1">
      <alignment horizontal="center"/>
      <protection/>
    </xf>
    <xf numFmtId="0" fontId="5" fillId="0" borderId="6" xfId="41" applyFont="1" applyBorder="1" applyAlignment="1" applyProtection="1">
      <alignment horizontal="left"/>
      <protection/>
    </xf>
    <xf numFmtId="0" fontId="5" fillId="0" borderId="6" xfId="41" applyFont="1" applyBorder="1" applyProtection="1">
      <alignment/>
      <protection/>
    </xf>
    <xf numFmtId="0" fontId="3" fillId="0" borderId="6" xfId="41" applyBorder="1" applyAlignment="1" applyProtection="1">
      <alignment horizontal="left"/>
      <protection/>
    </xf>
    <xf numFmtId="0" fontId="3" fillId="0" borderId="6" xfId="41" applyBorder="1" applyProtection="1">
      <alignment/>
      <protection/>
    </xf>
    <xf numFmtId="0" fontId="3" fillId="0" borderId="6" xfId="41" applyBorder="1">
      <alignment/>
      <protection/>
    </xf>
    <xf numFmtId="0" fontId="5" fillId="0" borderId="6" xfId="41" applyFont="1" applyBorder="1">
      <alignment/>
      <protection/>
    </xf>
    <xf numFmtId="0" fontId="6" fillId="0" borderId="0" xfId="41" applyFont="1">
      <alignment/>
      <protection/>
    </xf>
    <xf numFmtId="0" fontId="3" fillId="0" borderId="0" xfId="41" applyAlignment="1" applyProtection="1">
      <alignment horizontal="left"/>
      <protection/>
    </xf>
    <xf numFmtId="188" fontId="3" fillId="0" borderId="0" xfId="42">
      <alignment/>
      <protection/>
    </xf>
    <xf numFmtId="188" fontId="5" fillId="0" borderId="0" xfId="42" applyFont="1">
      <alignment/>
      <protection/>
    </xf>
    <xf numFmtId="188" fontId="5" fillId="0" borderId="0" xfId="42" applyFont="1" applyAlignment="1" applyProtection="1">
      <alignment horizontal="left"/>
      <protection/>
    </xf>
    <xf numFmtId="188" fontId="5" fillId="2" borderId="1" xfId="42" applyFont="1" applyFill="1" applyBorder="1" applyAlignment="1" applyProtection="1">
      <alignment horizontal="left"/>
      <protection/>
    </xf>
    <xf numFmtId="188" fontId="5" fillId="2" borderId="1" xfId="42" applyFont="1" applyFill="1" applyBorder="1" applyAlignment="1" applyProtection="1">
      <alignment horizontal="center"/>
      <protection/>
    </xf>
    <xf numFmtId="188" fontId="5" fillId="2" borderId="8" xfId="42" applyFont="1" applyFill="1" applyBorder="1" applyAlignment="1" applyProtection="1">
      <alignment horizontal="center"/>
      <protection/>
    </xf>
    <xf numFmtId="188" fontId="5" fillId="2" borderId="3" xfId="42" applyFont="1" applyFill="1" applyBorder="1">
      <alignment/>
      <protection/>
    </xf>
    <xf numFmtId="188" fontId="5" fillId="2" borderId="3" xfId="42" applyFont="1" applyFill="1" applyBorder="1" applyAlignment="1" applyProtection="1">
      <alignment horizontal="center"/>
      <protection/>
    </xf>
    <xf numFmtId="188" fontId="5" fillId="2" borderId="14" xfId="42" applyFont="1" applyFill="1" applyBorder="1" applyAlignment="1" applyProtection="1">
      <alignment horizontal="center"/>
      <protection/>
    </xf>
    <xf numFmtId="188" fontId="5" fillId="2" borderId="4" xfId="42" applyFont="1" applyFill="1" applyBorder="1">
      <alignment/>
      <protection/>
    </xf>
    <xf numFmtId="188" fontId="5" fillId="2" borderId="12" xfId="42" applyFont="1" applyFill="1" applyBorder="1">
      <alignment/>
      <protection/>
    </xf>
    <xf numFmtId="188" fontId="5" fillId="2" borderId="9" xfId="42" applyFont="1" applyFill="1" applyBorder="1">
      <alignment/>
      <protection/>
    </xf>
    <xf numFmtId="188" fontId="5" fillId="0" borderId="6" xfId="42" applyFont="1" applyBorder="1" applyAlignment="1" applyProtection="1">
      <alignment horizontal="left"/>
      <protection/>
    </xf>
    <xf numFmtId="188" fontId="5" fillId="0" borderId="6" xfId="42" applyFont="1" applyBorder="1" applyProtection="1">
      <alignment/>
      <protection/>
    </xf>
    <xf numFmtId="188" fontId="5" fillId="0" borderId="7" xfId="42" applyFont="1" applyBorder="1" applyProtection="1">
      <alignment/>
      <protection/>
    </xf>
    <xf numFmtId="188" fontId="5" fillId="0" borderId="11" xfId="42" applyFont="1" applyBorder="1" applyAlignment="1" applyProtection="1">
      <alignment horizontal="left"/>
      <protection/>
    </xf>
    <xf numFmtId="188" fontId="5" fillId="0" borderId="11" xfId="42" applyFont="1" applyBorder="1" applyProtection="1">
      <alignment/>
      <protection/>
    </xf>
    <xf numFmtId="188" fontId="5" fillId="0" borderId="11" xfId="42" applyFont="1" applyBorder="1">
      <alignment/>
      <protection/>
    </xf>
    <xf numFmtId="188" fontId="3" fillId="0" borderId="6" xfId="42" applyFont="1" applyBorder="1" applyAlignment="1" applyProtection="1">
      <alignment horizontal="left"/>
      <protection/>
    </xf>
    <xf numFmtId="188" fontId="3" fillId="0" borderId="6" xfId="42" applyFont="1" applyBorder="1" applyProtection="1">
      <alignment/>
      <protection/>
    </xf>
    <xf numFmtId="188" fontId="3" fillId="0" borderId="7" xfId="42" applyFont="1" applyBorder="1" applyProtection="1">
      <alignment/>
      <protection/>
    </xf>
    <xf numFmtId="188" fontId="3" fillId="0" borderId="11" xfId="42" applyFont="1" applyBorder="1">
      <alignment/>
      <protection/>
    </xf>
    <xf numFmtId="188" fontId="3" fillId="0" borderId="11" xfId="42" applyFont="1" applyBorder="1" applyProtection="1">
      <alignment/>
      <protection/>
    </xf>
    <xf numFmtId="188" fontId="3" fillId="0" borderId="6" xfId="42" applyBorder="1" applyAlignment="1" applyProtection="1">
      <alignment horizontal="left"/>
      <protection/>
    </xf>
    <xf numFmtId="188" fontId="3" fillId="0" borderId="6" xfId="42" applyBorder="1" applyProtection="1">
      <alignment/>
      <protection/>
    </xf>
    <xf numFmtId="188" fontId="3" fillId="0" borderId="7" xfId="42" applyBorder="1" applyProtection="1">
      <alignment/>
      <protection/>
    </xf>
    <xf numFmtId="188" fontId="3" fillId="0" borderId="11" xfId="42" applyBorder="1">
      <alignment/>
      <protection/>
    </xf>
    <xf numFmtId="188" fontId="3" fillId="0" borderId="11" xfId="42" applyBorder="1" applyProtection="1">
      <alignment/>
      <protection/>
    </xf>
    <xf numFmtId="188" fontId="3" fillId="0" borderId="0" xfId="42" applyNumberFormat="1" applyProtection="1">
      <alignment/>
      <protection/>
    </xf>
    <xf numFmtId="188" fontId="3" fillId="0" borderId="7" xfId="42" applyBorder="1">
      <alignment/>
      <protection/>
    </xf>
    <xf numFmtId="188" fontId="3" fillId="0" borderId="12" xfId="42" applyBorder="1" applyProtection="1">
      <alignment/>
      <protection/>
    </xf>
    <xf numFmtId="188" fontId="3" fillId="0" borderId="9" xfId="42" applyBorder="1">
      <alignment/>
      <protection/>
    </xf>
    <xf numFmtId="188" fontId="6" fillId="0" borderId="0" xfId="42" applyFont="1">
      <alignment/>
      <protection/>
    </xf>
    <xf numFmtId="188" fontId="6" fillId="0" borderId="0" xfId="42" applyFont="1" applyAlignment="1" applyProtection="1">
      <alignment horizontal="left"/>
      <protection/>
    </xf>
    <xf numFmtId="0" fontId="3" fillId="0" borderId="0" xfId="43">
      <alignment/>
      <protection/>
    </xf>
    <xf numFmtId="0" fontId="3" fillId="0" borderId="0" xfId="43" applyAlignment="1" applyProtection="1">
      <alignment horizontal="left"/>
      <protection/>
    </xf>
    <xf numFmtId="0" fontId="3" fillId="0" borderId="0" xfId="43" applyAlignment="1" applyProtection="1">
      <alignment horizontal="center"/>
      <protection/>
    </xf>
    <xf numFmtId="0" fontId="5" fillId="0" borderId="0" xfId="43" applyFont="1">
      <alignment/>
      <protection/>
    </xf>
    <xf numFmtId="0" fontId="5" fillId="0" borderId="0" xfId="43" applyFont="1" applyAlignment="1" applyProtection="1">
      <alignment horizontal="left"/>
      <protection/>
    </xf>
    <xf numFmtId="0" fontId="5" fillId="2" borderId="1" xfId="43" applyFont="1" applyFill="1" applyBorder="1">
      <alignment/>
      <protection/>
    </xf>
    <xf numFmtId="0" fontId="5" fillId="2" borderId="10" xfId="43" applyFont="1" applyFill="1" applyBorder="1">
      <alignment/>
      <protection/>
    </xf>
    <xf numFmtId="0" fontId="5" fillId="2" borderId="8" xfId="43" applyFont="1" applyFill="1" applyBorder="1">
      <alignment/>
      <protection/>
    </xf>
    <xf numFmtId="0" fontId="5" fillId="2" borderId="1" xfId="43" applyFont="1" applyFill="1" applyBorder="1" applyAlignment="1" applyProtection="1">
      <alignment horizontal="center"/>
      <protection/>
    </xf>
    <xf numFmtId="0" fontId="5" fillId="2" borderId="3" xfId="43" applyFont="1" applyFill="1" applyBorder="1" applyAlignment="1" applyProtection="1">
      <alignment horizontal="left"/>
      <protection/>
    </xf>
    <xf numFmtId="0" fontId="5" fillId="2" borderId="13" xfId="43" applyFont="1" applyFill="1" applyBorder="1" applyAlignment="1" applyProtection="1">
      <alignment horizontal="center"/>
      <protection/>
    </xf>
    <xf numFmtId="0" fontId="5" fillId="2" borderId="14" xfId="43" applyFont="1" applyFill="1" applyBorder="1">
      <alignment/>
      <protection/>
    </xf>
    <xf numFmtId="0" fontId="5" fillId="2" borderId="3" xfId="43" applyFont="1" applyFill="1" applyBorder="1" applyAlignment="1" applyProtection="1">
      <alignment horizontal="center"/>
      <protection/>
    </xf>
    <xf numFmtId="0" fontId="5" fillId="2" borderId="4" xfId="43" applyFont="1" applyFill="1" applyBorder="1">
      <alignment/>
      <protection/>
    </xf>
    <xf numFmtId="0" fontId="5" fillId="2" borderId="12" xfId="43" applyFont="1" applyFill="1" applyBorder="1">
      <alignment/>
      <protection/>
    </xf>
    <xf numFmtId="0" fontId="5" fillId="2" borderId="9" xfId="43" applyFont="1" applyFill="1" applyBorder="1">
      <alignment/>
      <protection/>
    </xf>
    <xf numFmtId="0" fontId="8" fillId="0" borderId="6" xfId="43" applyFont="1" applyBorder="1" applyAlignment="1" applyProtection="1">
      <alignment horizontal="left"/>
      <protection/>
    </xf>
    <xf numFmtId="0" fontId="8" fillId="0" borderId="7" xfId="43" applyFont="1" applyBorder="1" applyProtection="1">
      <alignment/>
      <protection/>
    </xf>
    <xf numFmtId="0" fontId="8" fillId="0" borderId="11" xfId="43" applyFont="1" applyBorder="1" applyAlignment="1" applyProtection="1">
      <alignment horizontal="left"/>
      <protection/>
    </xf>
    <xf numFmtId="0" fontId="8" fillId="0" borderId="11" xfId="43" applyFont="1" applyBorder="1" applyProtection="1">
      <alignment/>
      <protection/>
    </xf>
    <xf numFmtId="0" fontId="8" fillId="0" borderId="6" xfId="43" applyFont="1" applyBorder="1" applyProtection="1">
      <alignment/>
      <protection/>
    </xf>
    <xf numFmtId="0" fontId="8" fillId="0" borderId="11" xfId="43" applyFont="1" applyBorder="1">
      <alignment/>
      <protection/>
    </xf>
    <xf numFmtId="0" fontId="8" fillId="0" borderId="6" xfId="43" applyFont="1" applyBorder="1">
      <alignment/>
      <protection/>
    </xf>
    <xf numFmtId="0" fontId="9" fillId="0" borderId="6" xfId="43" applyFont="1" applyBorder="1" applyAlignment="1" applyProtection="1">
      <alignment horizontal="left"/>
      <protection/>
    </xf>
    <xf numFmtId="0" fontId="9" fillId="0" borderId="7" xfId="43" applyFont="1" applyBorder="1" applyProtection="1">
      <alignment/>
      <protection/>
    </xf>
    <xf numFmtId="0" fontId="9" fillId="0" borderId="11" xfId="43" applyFont="1" applyBorder="1">
      <alignment/>
      <protection/>
    </xf>
    <xf numFmtId="0" fontId="9" fillId="0" borderId="11" xfId="43" applyFont="1" applyBorder="1" applyProtection="1">
      <alignment/>
      <protection/>
    </xf>
    <xf numFmtId="0" fontId="9" fillId="0" borderId="6" xfId="43" applyFont="1" applyBorder="1">
      <alignment/>
      <protection/>
    </xf>
    <xf numFmtId="0" fontId="9" fillId="0" borderId="6" xfId="43" applyFont="1" applyBorder="1" applyProtection="1">
      <alignment/>
      <protection/>
    </xf>
    <xf numFmtId="0" fontId="9" fillId="0" borderId="13" xfId="43" applyFont="1" applyBorder="1" applyProtection="1">
      <alignment/>
      <protection/>
    </xf>
    <xf numFmtId="0" fontId="9" fillId="0" borderId="14" xfId="43" applyFont="1" applyBorder="1">
      <alignment/>
      <protection/>
    </xf>
    <xf numFmtId="0" fontId="9" fillId="0" borderId="7" xfId="43" applyFont="1" applyBorder="1">
      <alignment/>
      <protection/>
    </xf>
    <xf numFmtId="0" fontId="9" fillId="0" borderId="12" xfId="43" applyFont="1" applyBorder="1" applyProtection="1">
      <alignment/>
      <protection/>
    </xf>
    <xf numFmtId="0" fontId="9" fillId="0" borderId="9" xfId="43" applyFont="1" applyBorder="1">
      <alignment/>
      <protection/>
    </xf>
    <xf numFmtId="0" fontId="9" fillId="0" borderId="10" xfId="43" applyFont="1" applyBorder="1" applyProtection="1">
      <alignment/>
      <protection/>
    </xf>
    <xf numFmtId="0" fontId="6" fillId="0" borderId="0" xfId="43" applyFont="1">
      <alignment/>
      <protection/>
    </xf>
    <xf numFmtId="0" fontId="3" fillId="0" borderId="0" xfId="44">
      <alignment/>
      <protection/>
    </xf>
    <xf numFmtId="0" fontId="5" fillId="0" borderId="0" xfId="44" applyFont="1">
      <alignment/>
      <protection/>
    </xf>
    <xf numFmtId="0" fontId="5" fillId="0" borderId="0" xfId="44" applyFont="1" applyAlignment="1" applyProtection="1">
      <alignment horizontal="left"/>
      <protection/>
    </xf>
    <xf numFmtId="0" fontId="5" fillId="2" borderId="1" xfId="44" applyFont="1" applyFill="1" applyBorder="1">
      <alignment/>
      <protection/>
    </xf>
    <xf numFmtId="0" fontId="5" fillId="2" borderId="10" xfId="44" applyFont="1" applyFill="1" applyBorder="1">
      <alignment/>
      <protection/>
    </xf>
    <xf numFmtId="0" fontId="5" fillId="2" borderId="8" xfId="44" applyFont="1" applyFill="1" applyBorder="1">
      <alignment/>
      <protection/>
    </xf>
    <xf numFmtId="0" fontId="5" fillId="2" borderId="4" xfId="44" applyFont="1" applyFill="1" applyBorder="1" applyAlignment="1" applyProtection="1">
      <alignment horizontal="left"/>
      <protection/>
    </xf>
    <xf numFmtId="0" fontId="5" fillId="2" borderId="7" xfId="44" applyFont="1" applyFill="1" applyBorder="1" applyAlignment="1" applyProtection="1">
      <alignment horizontal="center"/>
      <protection/>
    </xf>
    <xf numFmtId="0" fontId="5" fillId="2" borderId="6" xfId="44" applyFont="1" applyFill="1" applyBorder="1" applyAlignment="1" applyProtection="1">
      <alignment horizontal="left"/>
      <protection/>
    </xf>
    <xf numFmtId="0" fontId="5" fillId="2" borderId="6" xfId="44" applyFont="1" applyFill="1" applyBorder="1" applyAlignment="1" applyProtection="1">
      <alignment horizontal="center"/>
      <protection/>
    </xf>
    <xf numFmtId="0" fontId="5" fillId="2" borderId="11" xfId="44" applyFont="1" applyFill="1" applyBorder="1" applyAlignment="1" applyProtection="1">
      <alignment horizontal="center"/>
      <protection/>
    </xf>
    <xf numFmtId="0" fontId="5" fillId="2" borderId="11" xfId="44" applyFont="1" applyFill="1" applyBorder="1" applyAlignment="1" applyProtection="1">
      <alignment horizontal="left"/>
      <protection/>
    </xf>
    <xf numFmtId="0" fontId="5" fillId="0" borderId="7" xfId="44" applyFont="1" applyBorder="1" applyAlignment="1" applyProtection="1">
      <alignment horizontal="left"/>
      <protection/>
    </xf>
    <xf numFmtId="0" fontId="5" fillId="0" borderId="7" xfId="44" applyFont="1" applyBorder="1" applyProtection="1">
      <alignment/>
      <protection/>
    </xf>
    <xf numFmtId="0" fontId="5" fillId="0" borderId="11" xfId="44" applyFont="1" applyBorder="1" applyAlignment="1" applyProtection="1">
      <alignment horizontal="left"/>
      <protection/>
    </xf>
    <xf numFmtId="0" fontId="5" fillId="0" borderId="11" xfId="44" applyFont="1" applyBorder="1" applyProtection="1">
      <alignment/>
      <protection/>
    </xf>
    <xf numFmtId="0" fontId="5" fillId="0" borderId="6" xfId="44" applyFont="1" applyBorder="1" applyProtection="1">
      <alignment/>
      <protection/>
    </xf>
    <xf numFmtId="188" fontId="3" fillId="0" borderId="0" xfId="44" applyNumberFormat="1" applyProtection="1">
      <alignment/>
      <protection/>
    </xf>
    <xf numFmtId="0" fontId="5" fillId="0" borderId="6" xfId="44" applyFont="1" applyBorder="1" applyAlignment="1" applyProtection="1">
      <alignment horizontal="left"/>
      <protection/>
    </xf>
    <xf numFmtId="0" fontId="5" fillId="0" borderId="11" xfId="44" applyFont="1" applyBorder="1">
      <alignment/>
      <protection/>
    </xf>
    <xf numFmtId="0" fontId="5" fillId="0" borderId="6" xfId="44" applyFont="1" applyBorder="1">
      <alignment/>
      <protection/>
    </xf>
    <xf numFmtId="0" fontId="3" fillId="0" borderId="6" xfId="44" applyBorder="1" applyAlignment="1" applyProtection="1">
      <alignment horizontal="left"/>
      <protection/>
    </xf>
    <xf numFmtId="0" fontId="3" fillId="0" borderId="7" xfId="44" applyBorder="1" applyProtection="1">
      <alignment/>
      <protection/>
    </xf>
    <xf numFmtId="0" fontId="3" fillId="0" borderId="11" xfId="44" applyBorder="1">
      <alignment/>
      <protection/>
    </xf>
    <xf numFmtId="0" fontId="3" fillId="0" borderId="11" xfId="44" applyBorder="1" applyProtection="1">
      <alignment/>
      <protection/>
    </xf>
    <xf numFmtId="0" fontId="3" fillId="0" borderId="6" xfId="44" applyBorder="1">
      <alignment/>
      <protection/>
    </xf>
    <xf numFmtId="0" fontId="3" fillId="0" borderId="6" xfId="44" applyBorder="1" applyProtection="1">
      <alignment/>
      <protection/>
    </xf>
    <xf numFmtId="0" fontId="3" fillId="0" borderId="12" xfId="44" applyBorder="1" applyProtection="1">
      <alignment/>
      <protection/>
    </xf>
    <xf numFmtId="0" fontId="3" fillId="0" borderId="9" xfId="44" applyBorder="1">
      <alignment/>
      <protection/>
    </xf>
    <xf numFmtId="0" fontId="3" fillId="0" borderId="7" xfId="44" applyBorder="1">
      <alignment/>
      <protection/>
    </xf>
    <xf numFmtId="0" fontId="6" fillId="0" borderId="0" xfId="44" applyFont="1">
      <alignment/>
      <protection/>
    </xf>
    <xf numFmtId="0" fontId="3" fillId="0" borderId="0" xfId="44" applyAlignment="1" applyProtection="1">
      <alignment horizontal="left"/>
      <protection/>
    </xf>
    <xf numFmtId="188" fontId="3" fillId="0" borderId="0" xfId="45">
      <alignment/>
      <protection/>
    </xf>
    <xf numFmtId="188" fontId="5" fillId="0" borderId="0" xfId="45" applyFont="1">
      <alignment/>
      <protection/>
    </xf>
    <xf numFmtId="188" fontId="5" fillId="0" borderId="0" xfId="45" applyFont="1" applyAlignment="1" applyProtection="1">
      <alignment horizontal="left"/>
      <protection/>
    </xf>
    <xf numFmtId="188" fontId="5" fillId="2" borderId="10" xfId="45" applyFont="1" applyFill="1" applyBorder="1" applyAlignment="1" applyProtection="1">
      <alignment horizontal="left"/>
      <protection/>
    </xf>
    <xf numFmtId="188" fontId="5" fillId="2" borderId="10" xfId="45" applyFont="1" applyFill="1" applyBorder="1">
      <alignment/>
      <protection/>
    </xf>
    <xf numFmtId="188" fontId="5" fillId="2" borderId="8" xfId="45" applyFont="1" applyFill="1" applyBorder="1">
      <alignment/>
      <protection/>
    </xf>
    <xf numFmtId="188" fontId="5" fillId="2" borderId="7" xfId="45" applyFont="1" applyFill="1" applyBorder="1" applyAlignment="1" applyProtection="1">
      <alignment horizontal="center"/>
      <protection/>
    </xf>
    <xf numFmtId="188" fontId="5" fillId="2" borderId="15" xfId="45" applyFont="1" applyFill="1" applyBorder="1" applyAlignment="1" applyProtection="1">
      <alignment horizontal="center"/>
      <protection/>
    </xf>
    <xf numFmtId="188" fontId="5" fillId="2" borderId="1" xfId="45" applyFont="1" applyFill="1" applyBorder="1">
      <alignment/>
      <protection/>
    </xf>
    <xf numFmtId="188" fontId="5" fillId="2" borderId="12" xfId="45" applyFont="1" applyFill="1" applyBorder="1" applyAlignment="1" applyProtection="1">
      <alignment horizontal="left"/>
      <protection/>
    </xf>
    <xf numFmtId="188" fontId="5" fillId="2" borderId="9" xfId="45" applyFont="1" applyFill="1" applyBorder="1">
      <alignment/>
      <protection/>
    </xf>
    <xf numFmtId="188" fontId="5" fillId="2" borderId="4" xfId="45" applyFont="1" applyFill="1" applyBorder="1" applyAlignment="1" applyProtection="1">
      <alignment horizontal="center"/>
      <protection/>
    </xf>
    <xf numFmtId="188" fontId="5" fillId="2" borderId="5" xfId="45" applyFont="1" applyFill="1" applyBorder="1" applyAlignment="1" applyProtection="1">
      <alignment horizontal="center"/>
      <protection/>
    </xf>
    <xf numFmtId="188" fontId="5" fillId="2" borderId="4" xfId="45" applyFont="1" applyFill="1" applyBorder="1" applyAlignment="1" applyProtection="1">
      <alignment horizontal="left"/>
      <protection/>
    </xf>
    <xf numFmtId="188" fontId="5" fillId="0" borderId="6" xfId="45" applyFont="1" applyBorder="1">
      <alignment/>
      <protection/>
    </xf>
    <xf numFmtId="188" fontId="5" fillId="0" borderId="7" xfId="45" applyFont="1" applyBorder="1">
      <alignment/>
      <protection/>
    </xf>
    <xf numFmtId="188" fontId="5" fillId="0" borderId="11" xfId="45" applyFont="1" applyBorder="1">
      <alignment/>
      <protection/>
    </xf>
    <xf numFmtId="188" fontId="5" fillId="0" borderId="6" xfId="45" applyFont="1" applyBorder="1" applyAlignment="1" applyProtection="1">
      <alignment horizontal="left"/>
      <protection/>
    </xf>
    <xf numFmtId="188" fontId="5" fillId="0" borderId="6" xfId="45" applyFont="1" applyBorder="1" applyAlignment="1" applyProtection="1">
      <alignment horizontal="center"/>
      <protection/>
    </xf>
    <xf numFmtId="188" fontId="5" fillId="0" borderId="4" xfId="45" applyFont="1" applyBorder="1">
      <alignment/>
      <protection/>
    </xf>
    <xf numFmtId="188" fontId="5" fillId="0" borderId="4" xfId="45" applyFont="1" applyBorder="1" applyAlignment="1" applyProtection="1">
      <alignment horizontal="left"/>
      <protection/>
    </xf>
    <xf numFmtId="188" fontId="5" fillId="0" borderId="4" xfId="45" applyFont="1" applyBorder="1" applyAlignment="1" applyProtection="1">
      <alignment horizontal="center"/>
      <protection/>
    </xf>
    <xf numFmtId="188" fontId="5" fillId="0" borderId="7" xfId="45" applyFont="1" applyBorder="1" applyProtection="1">
      <alignment/>
      <protection/>
    </xf>
    <xf numFmtId="188" fontId="5" fillId="0" borderId="11" xfId="45" applyFont="1" applyBorder="1" applyAlignment="1" applyProtection="1">
      <alignment horizontal="left"/>
      <protection/>
    </xf>
    <xf numFmtId="188" fontId="5" fillId="0" borderId="11" xfId="45" applyFont="1" applyBorder="1" applyProtection="1">
      <alignment/>
      <protection/>
    </xf>
    <xf numFmtId="188" fontId="5" fillId="0" borderId="6" xfId="45" applyFont="1" applyBorder="1" applyProtection="1">
      <alignment/>
      <protection/>
    </xf>
    <xf numFmtId="189" fontId="5" fillId="0" borderId="6" xfId="45" applyNumberFormat="1" applyFont="1" applyBorder="1" applyProtection="1">
      <alignment/>
      <protection/>
    </xf>
    <xf numFmtId="188" fontId="3" fillId="0" borderId="6" xfId="45" applyBorder="1" applyAlignment="1" applyProtection="1">
      <alignment horizontal="left"/>
      <protection/>
    </xf>
    <xf numFmtId="188" fontId="3" fillId="0" borderId="7" xfId="45" applyBorder="1" applyProtection="1">
      <alignment/>
      <protection/>
    </xf>
    <xf numFmtId="188" fontId="3" fillId="0" borderId="11" xfId="45" applyBorder="1">
      <alignment/>
      <protection/>
    </xf>
    <xf numFmtId="188" fontId="3" fillId="0" borderId="11" xfId="45" applyBorder="1" applyProtection="1">
      <alignment/>
      <protection/>
    </xf>
    <xf numFmtId="188" fontId="3" fillId="0" borderId="6" xfId="45" applyBorder="1">
      <alignment/>
      <protection/>
    </xf>
    <xf numFmtId="189" fontId="3" fillId="0" borderId="6" xfId="45" applyNumberFormat="1" applyBorder="1" applyProtection="1">
      <alignment/>
      <protection/>
    </xf>
    <xf numFmtId="188" fontId="3" fillId="0" borderId="6" xfId="45" applyBorder="1" applyProtection="1">
      <alignment/>
      <protection/>
    </xf>
    <xf numFmtId="188" fontId="3" fillId="0" borderId="6" xfId="45" applyNumberFormat="1" applyBorder="1" applyProtection="1">
      <alignment/>
      <protection/>
    </xf>
    <xf numFmtId="188" fontId="3" fillId="0" borderId="0" xfId="45" applyNumberFormat="1" applyProtection="1">
      <alignment/>
      <protection/>
    </xf>
    <xf numFmtId="188" fontId="3" fillId="0" borderId="7" xfId="45" applyBorder="1">
      <alignment/>
      <protection/>
    </xf>
    <xf numFmtId="188" fontId="6" fillId="0" borderId="0" xfId="45" applyFont="1">
      <alignment/>
      <protection/>
    </xf>
    <xf numFmtId="188" fontId="6" fillId="0" borderId="0" xfId="45" applyFont="1" applyAlignment="1" applyProtection="1">
      <alignment horizontal="left"/>
      <protection/>
    </xf>
    <xf numFmtId="0" fontId="3" fillId="0" borderId="0" xfId="46">
      <alignment/>
      <protection/>
    </xf>
    <xf numFmtId="0" fontId="5" fillId="0" borderId="0" xfId="46" applyFont="1">
      <alignment/>
      <protection/>
    </xf>
    <xf numFmtId="0" fontId="5" fillId="0" borderId="0" xfId="46" applyFont="1" applyAlignment="1" applyProtection="1">
      <alignment horizontal="left"/>
      <protection/>
    </xf>
    <xf numFmtId="0" fontId="5" fillId="2" borderId="10" xfId="46" applyFont="1" applyFill="1" applyBorder="1" applyAlignment="1" applyProtection="1">
      <alignment horizontal="left"/>
      <protection/>
    </xf>
    <xf numFmtId="0" fontId="5" fillId="2" borderId="8" xfId="46" applyFont="1" applyFill="1" applyBorder="1" applyAlignment="1" applyProtection="1">
      <alignment horizontal="center"/>
      <protection/>
    </xf>
    <xf numFmtId="0" fontId="5" fillId="2" borderId="1" xfId="46" applyFont="1" applyFill="1" applyBorder="1" applyAlignment="1" applyProtection="1">
      <alignment horizontal="center"/>
      <protection/>
    </xf>
    <xf numFmtId="0" fontId="5" fillId="2" borderId="1" xfId="46" applyFont="1" applyFill="1" applyBorder="1" applyAlignment="1" applyProtection="1">
      <alignment horizontal="left"/>
      <protection/>
    </xf>
    <xf numFmtId="0" fontId="5" fillId="2" borderId="12" xfId="46" applyFont="1" applyFill="1" applyBorder="1">
      <alignment/>
      <protection/>
    </xf>
    <xf numFmtId="0" fontId="5" fillId="2" borderId="13" xfId="46" applyFont="1" applyFill="1" applyBorder="1">
      <alignment/>
      <protection/>
    </xf>
    <xf numFmtId="0" fontId="5" fillId="2" borderId="14" xfId="46" applyFont="1" applyFill="1" applyBorder="1">
      <alignment/>
      <protection/>
    </xf>
    <xf numFmtId="0" fontId="5" fillId="2" borderId="4" xfId="46" applyFont="1" applyFill="1" applyBorder="1">
      <alignment/>
      <protection/>
    </xf>
    <xf numFmtId="0" fontId="5" fillId="2" borderId="7" xfId="46" applyFont="1" applyFill="1" applyBorder="1" applyAlignment="1" applyProtection="1">
      <alignment horizontal="center"/>
      <protection/>
    </xf>
    <xf numFmtId="0" fontId="5" fillId="2" borderId="6" xfId="46" applyFont="1" applyFill="1" applyBorder="1" applyAlignment="1" applyProtection="1">
      <alignment horizontal="center"/>
      <protection/>
    </xf>
    <xf numFmtId="0" fontId="5" fillId="2" borderId="4" xfId="46" applyFont="1" applyFill="1" applyBorder="1" applyAlignment="1" applyProtection="1">
      <alignment horizontal="center"/>
      <protection/>
    </xf>
    <xf numFmtId="0" fontId="5" fillId="2" borderId="9" xfId="46" applyFont="1" applyFill="1" applyBorder="1">
      <alignment/>
      <protection/>
    </xf>
    <xf numFmtId="0" fontId="5" fillId="3" borderId="6" xfId="46" applyFont="1" applyFill="1" applyBorder="1" applyAlignment="1" applyProtection="1">
      <alignment horizontal="left"/>
      <protection/>
    </xf>
    <xf numFmtId="0" fontId="5" fillId="3" borderId="7" xfId="46" applyFont="1" applyFill="1" applyBorder="1" applyProtection="1">
      <alignment/>
      <protection/>
    </xf>
    <xf numFmtId="0" fontId="5" fillId="3" borderId="11" xfId="46" applyFont="1" applyFill="1" applyBorder="1" applyAlignment="1" applyProtection="1">
      <alignment horizontal="left"/>
      <protection/>
    </xf>
    <xf numFmtId="0" fontId="5" fillId="3" borderId="11" xfId="46" applyFont="1" applyFill="1" applyBorder="1" applyProtection="1">
      <alignment/>
      <protection/>
    </xf>
    <xf numFmtId="0" fontId="5" fillId="3" borderId="6" xfId="46" applyFont="1" applyFill="1" applyBorder="1" applyProtection="1">
      <alignment/>
      <protection/>
    </xf>
    <xf numFmtId="0" fontId="5" fillId="3" borderId="7" xfId="46" applyFont="1" applyFill="1" applyBorder="1" applyAlignment="1" applyProtection="1">
      <alignment horizontal="left"/>
      <protection/>
    </xf>
    <xf numFmtId="0" fontId="5" fillId="3" borderId="11" xfId="46" applyFont="1" applyFill="1" applyBorder="1">
      <alignment/>
      <protection/>
    </xf>
    <xf numFmtId="0" fontId="5" fillId="3" borderId="6" xfId="46" applyFont="1" applyFill="1" applyBorder="1">
      <alignment/>
      <protection/>
    </xf>
    <xf numFmtId="0" fontId="3" fillId="0" borderId="6" xfId="46" applyBorder="1" applyAlignment="1" applyProtection="1">
      <alignment horizontal="left"/>
      <protection/>
    </xf>
    <xf numFmtId="0" fontId="3" fillId="0" borderId="7" xfId="46" applyBorder="1" applyProtection="1">
      <alignment/>
      <protection/>
    </xf>
    <xf numFmtId="0" fontId="3" fillId="0" borderId="11" xfId="46" applyBorder="1">
      <alignment/>
      <protection/>
    </xf>
    <xf numFmtId="0" fontId="3" fillId="0" borderId="11" xfId="46" applyBorder="1" applyProtection="1">
      <alignment/>
      <protection/>
    </xf>
    <xf numFmtId="0" fontId="3" fillId="0" borderId="6" xfId="46" applyBorder="1" applyProtection="1">
      <alignment/>
      <protection/>
    </xf>
    <xf numFmtId="0" fontId="3" fillId="0" borderId="6" xfId="46" applyBorder="1">
      <alignment/>
      <protection/>
    </xf>
    <xf numFmtId="0" fontId="5" fillId="0" borderId="6" xfId="46" applyFont="1" applyBorder="1" applyAlignment="1" applyProtection="1">
      <alignment horizontal="left"/>
      <protection/>
    </xf>
    <xf numFmtId="0" fontId="5" fillId="0" borderId="7" xfId="46" applyFont="1" applyBorder="1" applyProtection="1">
      <alignment/>
      <protection/>
    </xf>
    <xf numFmtId="0" fontId="5" fillId="0" borderId="11" xfId="46" applyFont="1" applyBorder="1">
      <alignment/>
      <protection/>
    </xf>
    <xf numFmtId="0" fontId="5" fillId="0" borderId="11" xfId="46" applyFont="1" applyBorder="1" applyProtection="1">
      <alignment/>
      <protection/>
    </xf>
    <xf numFmtId="0" fontId="5" fillId="0" borderId="6" xfId="46" applyFont="1" applyBorder="1" applyProtection="1">
      <alignment/>
      <protection/>
    </xf>
    <xf numFmtId="0" fontId="5" fillId="0" borderId="6" xfId="46" applyFont="1" applyBorder="1">
      <alignment/>
      <protection/>
    </xf>
    <xf numFmtId="0" fontId="3" fillId="0" borderId="7" xfId="46" applyBorder="1">
      <alignment/>
      <protection/>
    </xf>
    <xf numFmtId="188" fontId="3" fillId="0" borderId="6" xfId="46" applyNumberFormat="1" applyBorder="1" applyProtection="1">
      <alignment/>
      <protection/>
    </xf>
    <xf numFmtId="188" fontId="3" fillId="0" borderId="0" xfId="46" applyNumberFormat="1" applyProtection="1">
      <alignment/>
      <protection/>
    </xf>
    <xf numFmtId="0" fontId="6" fillId="0" borderId="0" xfId="46" applyFont="1">
      <alignment/>
      <protection/>
    </xf>
    <xf numFmtId="0" fontId="3" fillId="0" borderId="0" xfId="46" applyAlignment="1" applyProtection="1">
      <alignment horizontal="left"/>
      <protection/>
    </xf>
    <xf numFmtId="189" fontId="3" fillId="0" borderId="0" xfId="46" applyNumberFormat="1" applyProtection="1">
      <alignment/>
      <protection/>
    </xf>
    <xf numFmtId="0" fontId="3" fillId="0" borderId="0" xfId="47">
      <alignment/>
      <protection/>
    </xf>
    <xf numFmtId="0" fontId="5" fillId="0" borderId="0" xfId="47" applyFont="1">
      <alignment/>
      <protection/>
    </xf>
    <xf numFmtId="0" fontId="5" fillId="0" borderId="0" xfId="47" applyFont="1" applyAlignment="1" applyProtection="1">
      <alignment horizontal="left"/>
      <protection/>
    </xf>
    <xf numFmtId="0" fontId="10" fillId="2" borderId="1" xfId="47" applyFont="1" applyFill="1" applyBorder="1">
      <alignment/>
      <protection/>
    </xf>
    <xf numFmtId="0" fontId="10" fillId="2" borderId="10" xfId="47" applyFont="1" applyFill="1" applyBorder="1" applyAlignment="1" applyProtection="1">
      <alignment horizontal="left"/>
      <protection/>
    </xf>
    <xf numFmtId="0" fontId="10" fillId="2" borderId="2" xfId="47" applyFont="1" applyFill="1" applyBorder="1">
      <alignment/>
      <protection/>
    </xf>
    <xf numFmtId="0" fontId="10" fillId="2" borderId="8" xfId="47" applyFont="1" applyFill="1" applyBorder="1">
      <alignment/>
      <protection/>
    </xf>
    <xf numFmtId="0" fontId="5" fillId="2" borderId="10" xfId="47" applyFont="1" applyFill="1" applyBorder="1" applyAlignment="1" applyProtection="1">
      <alignment horizontal="left"/>
      <protection/>
    </xf>
    <xf numFmtId="0" fontId="5" fillId="2" borderId="2" xfId="47" applyFont="1" applyFill="1" applyBorder="1">
      <alignment/>
      <protection/>
    </xf>
    <xf numFmtId="0" fontId="5" fillId="2" borderId="8" xfId="47" applyFont="1" applyFill="1" applyBorder="1">
      <alignment/>
      <protection/>
    </xf>
    <xf numFmtId="0" fontId="5" fillId="2" borderId="2" xfId="47" applyFont="1" applyFill="1" applyBorder="1" applyAlignment="1" applyProtection="1">
      <alignment horizontal="left"/>
      <protection/>
    </xf>
    <xf numFmtId="0" fontId="3" fillId="0" borderId="0" xfId="47" applyAlignment="1" applyProtection="1">
      <alignment horizontal="left"/>
      <protection/>
    </xf>
    <xf numFmtId="0" fontId="10" fillId="2" borderId="3" xfId="47" applyFont="1" applyFill="1" applyBorder="1" applyAlignment="1" applyProtection="1">
      <alignment horizontal="center"/>
      <protection/>
    </xf>
    <xf numFmtId="0" fontId="7" fillId="2" borderId="13" xfId="47" applyFont="1" applyFill="1" applyBorder="1">
      <alignment/>
      <protection/>
    </xf>
    <xf numFmtId="0" fontId="7" fillId="2" borderId="0" xfId="47" applyFont="1" applyFill="1" applyBorder="1">
      <alignment/>
      <protection/>
    </xf>
    <xf numFmtId="0" fontId="7" fillId="2" borderId="14" xfId="47" applyFont="1" applyFill="1" applyBorder="1">
      <alignment/>
      <protection/>
    </xf>
    <xf numFmtId="0" fontId="7" fillId="2" borderId="12" xfId="47" applyFont="1" applyFill="1" applyBorder="1">
      <alignment/>
      <protection/>
    </xf>
    <xf numFmtId="0" fontId="7" fillId="2" borderId="5" xfId="47" applyFont="1" applyFill="1" applyBorder="1">
      <alignment/>
      <protection/>
    </xf>
    <xf numFmtId="0" fontId="7" fillId="2" borderId="9" xfId="47" applyFont="1" applyFill="1" applyBorder="1">
      <alignment/>
      <protection/>
    </xf>
    <xf numFmtId="0" fontId="5" fillId="2" borderId="12" xfId="47" applyFont="1" applyFill="1" applyBorder="1">
      <alignment/>
      <protection/>
    </xf>
    <xf numFmtId="0" fontId="5" fillId="2" borderId="5" xfId="47" applyFont="1" applyFill="1" applyBorder="1">
      <alignment/>
      <protection/>
    </xf>
    <xf numFmtId="0" fontId="5" fillId="2" borderId="13" xfId="47" applyFont="1" applyFill="1" applyBorder="1">
      <alignment/>
      <protection/>
    </xf>
    <xf numFmtId="0" fontId="5" fillId="2" borderId="0" xfId="47" applyFont="1" applyFill="1" applyBorder="1">
      <alignment/>
      <protection/>
    </xf>
    <xf numFmtId="0" fontId="5" fillId="2" borderId="14" xfId="47" applyFont="1" applyFill="1" applyBorder="1">
      <alignment/>
      <protection/>
    </xf>
    <xf numFmtId="0" fontId="10" fillId="2" borderId="4" xfId="47" applyFont="1" applyFill="1" applyBorder="1">
      <alignment/>
      <protection/>
    </xf>
    <xf numFmtId="0" fontId="7" fillId="2" borderId="7" xfId="47" applyFont="1" applyFill="1" applyBorder="1" applyAlignment="1" applyProtection="1">
      <alignment horizontal="center"/>
      <protection/>
    </xf>
    <xf numFmtId="0" fontId="7" fillId="2" borderId="11" xfId="47" applyFont="1" applyFill="1" applyBorder="1" applyAlignment="1" applyProtection="1">
      <alignment horizontal="center"/>
      <protection/>
    </xf>
    <xf numFmtId="0" fontId="7" fillId="2" borderId="6" xfId="47" applyFont="1" applyFill="1" applyBorder="1" applyAlignment="1" applyProtection="1">
      <alignment horizontal="center"/>
      <protection/>
    </xf>
    <xf numFmtId="0" fontId="7" fillId="2" borderId="15" xfId="47" applyFont="1" applyFill="1" applyBorder="1" applyAlignment="1" applyProtection="1">
      <alignment horizontal="center"/>
      <protection/>
    </xf>
    <xf numFmtId="0" fontId="5" fillId="2" borderId="6" xfId="47" applyFont="1" applyFill="1" applyBorder="1" applyAlignment="1" applyProtection="1">
      <alignment horizontal="center"/>
      <protection/>
    </xf>
    <xf numFmtId="0" fontId="7" fillId="0" borderId="6" xfId="47" applyFont="1" applyBorder="1" applyAlignment="1" applyProtection="1">
      <alignment horizontal="left"/>
      <protection/>
    </xf>
    <xf numFmtId="0" fontId="7" fillId="0" borderId="7" xfId="47" applyFont="1" applyBorder="1" applyProtection="1">
      <alignment/>
      <protection/>
    </xf>
    <xf numFmtId="0" fontId="7" fillId="0" borderId="11" xfId="47" applyFont="1" applyBorder="1" applyAlignment="1" applyProtection="1">
      <alignment horizontal="left"/>
      <protection/>
    </xf>
    <xf numFmtId="0" fontId="7" fillId="0" borderId="11" xfId="47" applyFont="1" applyBorder="1" applyProtection="1">
      <alignment/>
      <protection/>
    </xf>
    <xf numFmtId="0" fontId="7" fillId="0" borderId="6" xfId="47" applyFont="1" applyBorder="1" applyProtection="1">
      <alignment/>
      <protection/>
    </xf>
    <xf numFmtId="0" fontId="7" fillId="0" borderId="6" xfId="47" applyFont="1" applyBorder="1">
      <alignment/>
      <protection/>
    </xf>
    <xf numFmtId="0" fontId="5" fillId="0" borderId="6" xfId="47" applyFont="1" applyBorder="1" applyProtection="1">
      <alignment/>
      <protection/>
    </xf>
    <xf numFmtId="0" fontId="7" fillId="0" borderId="11" xfId="47" applyFont="1" applyBorder="1">
      <alignment/>
      <protection/>
    </xf>
    <xf numFmtId="0" fontId="5" fillId="0" borderId="6" xfId="47" applyFont="1" applyBorder="1">
      <alignment/>
      <protection/>
    </xf>
    <xf numFmtId="0" fontId="6" fillId="0" borderId="6" xfId="47" applyFont="1" applyBorder="1" applyAlignment="1" applyProtection="1">
      <alignment horizontal="left"/>
      <protection/>
    </xf>
    <xf numFmtId="0" fontId="6" fillId="0" borderId="7" xfId="47" applyFont="1" applyBorder="1" applyProtection="1">
      <alignment/>
      <protection/>
    </xf>
    <xf numFmtId="0" fontId="6" fillId="0" borderId="11" xfId="47" applyFont="1" applyBorder="1">
      <alignment/>
      <protection/>
    </xf>
    <xf numFmtId="0" fontId="6" fillId="0" borderId="11" xfId="47" applyFont="1" applyBorder="1" applyProtection="1">
      <alignment/>
      <protection/>
    </xf>
    <xf numFmtId="0" fontId="6" fillId="0" borderId="6" xfId="47" applyFont="1" applyBorder="1">
      <alignment/>
      <protection/>
    </xf>
    <xf numFmtId="0" fontId="6" fillId="0" borderId="6" xfId="47" applyFont="1" applyBorder="1" applyProtection="1">
      <alignment/>
      <protection/>
    </xf>
    <xf numFmtId="0" fontId="3" fillId="0" borderId="6" xfId="47" applyBorder="1">
      <alignment/>
      <protection/>
    </xf>
    <xf numFmtId="0" fontId="3" fillId="0" borderId="6" xfId="47" applyBorder="1" applyProtection="1">
      <alignment/>
      <protection/>
    </xf>
    <xf numFmtId="0" fontId="6" fillId="0" borderId="7" xfId="47" applyFont="1" applyBorder="1">
      <alignment/>
      <protection/>
    </xf>
    <xf numFmtId="188" fontId="3" fillId="0" borderId="0" xfId="47" applyNumberFormat="1" applyProtection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 applyProtection="1">
      <alignment horizontal="left"/>
      <protection/>
    </xf>
    <xf numFmtId="188" fontId="5" fillId="0" borderId="0" xfId="48" applyFont="1">
      <alignment/>
      <protection/>
    </xf>
    <xf numFmtId="188" fontId="3" fillId="0" borderId="0" xfId="48">
      <alignment/>
      <protection/>
    </xf>
    <xf numFmtId="188" fontId="5" fillId="0" borderId="0" xfId="48" applyFont="1" applyAlignment="1" applyProtection="1">
      <alignment horizontal="left"/>
      <protection/>
    </xf>
    <xf numFmtId="188" fontId="5" fillId="2" borderId="1" xfId="48" applyFont="1" applyFill="1" applyBorder="1" applyAlignment="1" applyProtection="1">
      <alignment horizontal="left"/>
      <protection/>
    </xf>
    <xf numFmtId="188" fontId="5" fillId="2" borderId="10" xfId="48" applyFont="1" applyFill="1" applyBorder="1" applyAlignment="1" applyProtection="1">
      <alignment horizontal="left"/>
      <protection/>
    </xf>
    <xf numFmtId="188" fontId="5" fillId="2" borderId="2" xfId="48" applyFont="1" applyFill="1" applyBorder="1">
      <alignment/>
      <protection/>
    </xf>
    <xf numFmtId="188" fontId="5" fillId="2" borderId="8" xfId="48" applyFont="1" applyFill="1" applyBorder="1">
      <alignment/>
      <protection/>
    </xf>
    <xf numFmtId="188" fontId="5" fillId="2" borderId="3" xfId="48" applyFont="1" applyFill="1" applyBorder="1" applyAlignment="1" applyProtection="1">
      <alignment horizontal="center"/>
      <protection/>
    </xf>
    <xf numFmtId="188" fontId="5" fillId="2" borderId="13" xfId="48" applyFont="1" applyFill="1" applyBorder="1">
      <alignment/>
      <protection/>
    </xf>
    <xf numFmtId="188" fontId="5" fillId="2" borderId="0" xfId="48" applyFont="1" applyFill="1" applyBorder="1">
      <alignment/>
      <protection/>
    </xf>
    <xf numFmtId="188" fontId="5" fillId="2" borderId="14" xfId="48" applyFont="1" applyFill="1" applyBorder="1">
      <alignment/>
      <protection/>
    </xf>
    <xf numFmtId="188" fontId="5" fillId="2" borderId="4" xfId="48" applyFont="1" applyFill="1" applyBorder="1">
      <alignment/>
      <protection/>
    </xf>
    <xf numFmtId="188" fontId="5" fillId="2" borderId="6" xfId="48" applyFont="1" applyFill="1" applyBorder="1" applyAlignment="1" applyProtection="1">
      <alignment horizontal="center"/>
      <protection/>
    </xf>
    <xf numFmtId="188" fontId="5" fillId="2" borderId="6" xfId="48" applyFont="1" applyFill="1" applyBorder="1" applyAlignment="1" applyProtection="1">
      <alignment horizontal="left"/>
      <protection/>
    </xf>
    <xf numFmtId="188" fontId="5" fillId="0" borderId="6" xfId="48" applyFont="1" applyBorder="1" applyAlignment="1" applyProtection="1">
      <alignment horizontal="left"/>
      <protection/>
    </xf>
    <xf numFmtId="188" fontId="5" fillId="0" borderId="6" xfId="48" applyFont="1" applyBorder="1" applyProtection="1">
      <alignment/>
      <protection/>
    </xf>
    <xf numFmtId="188" fontId="5" fillId="0" borderId="7" xfId="48" applyFont="1" applyBorder="1" applyProtection="1">
      <alignment/>
      <protection/>
    </xf>
    <xf numFmtId="188" fontId="5" fillId="0" borderId="11" xfId="48" applyFont="1" applyBorder="1" applyAlignment="1" applyProtection="1">
      <alignment horizontal="left"/>
      <protection/>
    </xf>
    <xf numFmtId="188" fontId="5" fillId="0" borderId="11" xfId="48" applyFont="1" applyBorder="1" applyProtection="1">
      <alignment/>
      <protection/>
    </xf>
    <xf numFmtId="188" fontId="5" fillId="0" borderId="6" xfId="48" applyFont="1" applyBorder="1">
      <alignment/>
      <protection/>
    </xf>
    <xf numFmtId="188" fontId="5" fillId="0" borderId="11" xfId="48" applyFont="1" applyBorder="1">
      <alignment/>
      <protection/>
    </xf>
    <xf numFmtId="188" fontId="5" fillId="0" borderId="6" xfId="48" applyNumberFormat="1" applyFont="1" applyBorder="1" applyProtection="1">
      <alignment/>
      <protection/>
    </xf>
    <xf numFmtId="188" fontId="3" fillId="0" borderId="0" xfId="48" applyNumberFormat="1" applyProtection="1">
      <alignment/>
      <protection/>
    </xf>
    <xf numFmtId="188" fontId="3" fillId="0" borderId="0" xfId="48" applyAlignment="1" applyProtection="1">
      <alignment horizontal="left"/>
      <protection/>
    </xf>
    <xf numFmtId="189" fontId="3" fillId="0" borderId="0" xfId="48" applyNumberFormat="1" applyProtection="1">
      <alignment/>
      <protection/>
    </xf>
    <xf numFmtId="0" fontId="3" fillId="0" borderId="0" xfId="49">
      <alignment/>
      <protection/>
    </xf>
    <xf numFmtId="0" fontId="5" fillId="0" borderId="0" xfId="49" applyFont="1">
      <alignment/>
      <protection/>
    </xf>
    <xf numFmtId="0" fontId="5" fillId="0" borderId="0" xfId="49" applyFont="1" applyAlignment="1" applyProtection="1">
      <alignment horizontal="left"/>
      <protection/>
    </xf>
    <xf numFmtId="0" fontId="5" fillId="2" borderId="1" xfId="49" applyFont="1" applyFill="1" applyBorder="1" applyAlignment="1" applyProtection="1">
      <alignment horizontal="left"/>
      <protection/>
    </xf>
    <xf numFmtId="0" fontId="5" fillId="2" borderId="10" xfId="49" applyFont="1" applyFill="1" applyBorder="1" applyAlignment="1" applyProtection="1">
      <alignment horizontal="left"/>
      <protection/>
    </xf>
    <xf numFmtId="0" fontId="5" fillId="2" borderId="2" xfId="49" applyFont="1" applyFill="1" applyBorder="1">
      <alignment/>
      <protection/>
    </xf>
    <xf numFmtId="0" fontId="5" fillId="2" borderId="8" xfId="49" applyFont="1" applyFill="1" applyBorder="1">
      <alignment/>
      <protection/>
    </xf>
    <xf numFmtId="0" fontId="5" fillId="2" borderId="3" xfId="49" applyFont="1" applyFill="1" applyBorder="1" applyAlignment="1" applyProtection="1">
      <alignment horizontal="left"/>
      <protection/>
    </xf>
    <xf numFmtId="0" fontId="5" fillId="2" borderId="13" xfId="49" applyFont="1" applyFill="1" applyBorder="1">
      <alignment/>
      <protection/>
    </xf>
    <xf numFmtId="0" fontId="5" fillId="2" borderId="0" xfId="49" applyFont="1" applyFill="1" applyBorder="1" applyAlignment="1" applyProtection="1">
      <alignment horizontal="left"/>
      <protection/>
    </xf>
    <xf numFmtId="0" fontId="5" fillId="2" borderId="14" xfId="49" applyFont="1" applyFill="1" applyBorder="1" applyAlignment="1" applyProtection="1">
      <alignment horizontal="left"/>
      <protection/>
    </xf>
    <xf numFmtId="0" fontId="5" fillId="2" borderId="0" xfId="49" applyFont="1" applyFill="1" applyBorder="1">
      <alignment/>
      <protection/>
    </xf>
    <xf numFmtId="0" fontId="5" fillId="2" borderId="14" xfId="49" applyFont="1" applyFill="1" applyBorder="1">
      <alignment/>
      <protection/>
    </xf>
    <xf numFmtId="0" fontId="7" fillId="2" borderId="4" xfId="49" applyFont="1" applyFill="1" applyBorder="1">
      <alignment/>
      <protection/>
    </xf>
    <xf numFmtId="0" fontId="7" fillId="2" borderId="6" xfId="49" applyFont="1" applyFill="1" applyBorder="1" applyAlignment="1" applyProtection="1">
      <alignment horizontal="center"/>
      <protection/>
    </xf>
    <xf numFmtId="0" fontId="7" fillId="2" borderId="6" xfId="49" applyFont="1" applyFill="1" applyBorder="1" applyAlignment="1" applyProtection="1">
      <alignment horizontal="left"/>
      <protection/>
    </xf>
    <xf numFmtId="0" fontId="8" fillId="0" borderId="6" xfId="49" applyFont="1" applyBorder="1" applyAlignment="1" applyProtection="1">
      <alignment horizontal="left"/>
      <protection/>
    </xf>
    <xf numFmtId="0" fontId="8" fillId="0" borderId="6" xfId="49" applyFont="1" applyBorder="1" applyProtection="1">
      <alignment/>
      <protection/>
    </xf>
    <xf numFmtId="0" fontId="8" fillId="0" borderId="7" xfId="49" applyFont="1" applyBorder="1" applyProtection="1">
      <alignment/>
      <protection/>
    </xf>
    <xf numFmtId="0" fontId="8" fillId="0" borderId="11" xfId="49" applyFont="1" applyBorder="1" applyAlignment="1" applyProtection="1">
      <alignment horizontal="left"/>
      <protection/>
    </xf>
    <xf numFmtId="0" fontId="8" fillId="0" borderId="11" xfId="49" applyFont="1" applyBorder="1" applyProtection="1">
      <alignment/>
      <protection/>
    </xf>
    <xf numFmtId="0" fontId="8" fillId="0" borderId="6" xfId="49" applyFont="1" applyBorder="1">
      <alignment/>
      <protection/>
    </xf>
    <xf numFmtId="0" fontId="8" fillId="0" borderId="11" xfId="49" applyFont="1" applyBorder="1">
      <alignment/>
      <protection/>
    </xf>
    <xf numFmtId="0" fontId="9" fillId="0" borderId="6" xfId="49" applyFont="1" applyBorder="1" applyAlignment="1" applyProtection="1">
      <alignment horizontal="left"/>
      <protection/>
    </xf>
    <xf numFmtId="0" fontId="9" fillId="0" borderId="6" xfId="49" applyFont="1" applyBorder="1" applyProtection="1">
      <alignment/>
      <protection/>
    </xf>
    <xf numFmtId="0" fontId="9" fillId="0" borderId="6" xfId="49" applyFont="1" applyBorder="1">
      <alignment/>
      <protection/>
    </xf>
    <xf numFmtId="0" fontId="9" fillId="0" borderId="7" xfId="49" applyFont="1" applyBorder="1" applyProtection="1">
      <alignment/>
      <protection/>
    </xf>
    <xf numFmtId="0" fontId="9" fillId="0" borderId="11" xfId="49" applyFont="1" applyBorder="1">
      <alignment/>
      <protection/>
    </xf>
    <xf numFmtId="0" fontId="9" fillId="0" borderId="11" xfId="49" applyFont="1" applyBorder="1" applyProtection="1">
      <alignment/>
      <protection/>
    </xf>
    <xf numFmtId="188" fontId="9" fillId="0" borderId="6" xfId="49" applyNumberFormat="1" applyFont="1" applyBorder="1" applyProtection="1">
      <alignment/>
      <protection/>
    </xf>
    <xf numFmtId="0" fontId="9" fillId="0" borderId="7" xfId="49" applyFont="1" applyBorder="1">
      <alignment/>
      <protection/>
    </xf>
    <xf numFmtId="0" fontId="9" fillId="0" borderId="0" xfId="49" applyFont="1">
      <alignment/>
      <protection/>
    </xf>
    <xf numFmtId="0" fontId="6" fillId="0" borderId="0" xfId="49" applyFont="1">
      <alignment/>
      <protection/>
    </xf>
    <xf numFmtId="0" fontId="3" fillId="0" borderId="0" xfId="49" applyAlignment="1" applyProtection="1">
      <alignment horizontal="left"/>
      <protection/>
    </xf>
    <xf numFmtId="0" fontId="5" fillId="0" borderId="0" xfId="50" applyFont="1">
      <alignment/>
      <protection/>
    </xf>
    <xf numFmtId="0" fontId="3" fillId="0" borderId="0" xfId="50">
      <alignment/>
      <protection/>
    </xf>
    <xf numFmtId="0" fontId="5" fillId="0" borderId="0" xfId="50" applyFont="1" applyAlignment="1" applyProtection="1">
      <alignment horizontal="left"/>
      <protection/>
    </xf>
    <xf numFmtId="0" fontId="5" fillId="2" borderId="2" xfId="50" applyFont="1" applyFill="1" applyBorder="1">
      <alignment/>
      <protection/>
    </xf>
    <xf numFmtId="0" fontId="5" fillId="2" borderId="0" xfId="50" applyFont="1" applyFill="1" applyBorder="1" applyAlignment="1" applyProtection="1">
      <alignment horizontal="center"/>
      <protection/>
    </xf>
    <xf numFmtId="0" fontId="5" fillId="2" borderId="12" xfId="50" applyFont="1" applyFill="1" applyBorder="1">
      <alignment/>
      <protection/>
    </xf>
    <xf numFmtId="0" fontId="5" fillId="2" borderId="5" xfId="50" applyFont="1" applyFill="1" applyBorder="1" applyAlignment="1" applyProtection="1">
      <alignment horizontal="left"/>
      <protection/>
    </xf>
    <xf numFmtId="0" fontId="5" fillId="2" borderId="9" xfId="50" applyFont="1" applyFill="1" applyBorder="1" applyAlignment="1" applyProtection="1">
      <alignment horizontal="left"/>
      <protection/>
    </xf>
    <xf numFmtId="0" fontId="5" fillId="2" borderId="0" xfId="50" applyFont="1" applyFill="1" applyBorder="1">
      <alignment/>
      <protection/>
    </xf>
    <xf numFmtId="0" fontId="5" fillId="2" borderId="0" xfId="50" applyFont="1" applyFill="1" applyBorder="1" applyAlignment="1" applyProtection="1">
      <alignment horizontal="left"/>
      <protection/>
    </xf>
    <xf numFmtId="0" fontId="5" fillId="2" borderId="14" xfId="50" applyFont="1" applyFill="1" applyBorder="1" applyAlignment="1" applyProtection="1">
      <alignment horizontal="left"/>
      <protection/>
    </xf>
    <xf numFmtId="0" fontId="5" fillId="2" borderId="5" xfId="50" applyFont="1" applyFill="1" applyBorder="1">
      <alignment/>
      <protection/>
    </xf>
    <xf numFmtId="0" fontId="7" fillId="2" borderId="7" xfId="50" applyFont="1" applyFill="1" applyBorder="1" applyAlignment="1" applyProtection="1">
      <alignment horizontal="center"/>
      <protection/>
    </xf>
    <xf numFmtId="0" fontId="7" fillId="2" borderId="6" xfId="50" applyFont="1" applyFill="1" applyBorder="1" applyAlignment="1" applyProtection="1">
      <alignment horizontal="center"/>
      <protection/>
    </xf>
    <xf numFmtId="0" fontId="7" fillId="2" borderId="15" xfId="50" applyFont="1" applyFill="1" applyBorder="1" applyAlignment="1" applyProtection="1">
      <alignment horizontal="center"/>
      <protection/>
    </xf>
    <xf numFmtId="0" fontId="7" fillId="0" borderId="6" xfId="50" applyFont="1" applyBorder="1" applyAlignment="1" applyProtection="1">
      <alignment horizontal="left"/>
      <protection/>
    </xf>
    <xf numFmtId="0" fontId="7" fillId="0" borderId="6" xfId="50" applyFont="1" applyBorder="1" applyProtection="1">
      <alignment/>
      <protection/>
    </xf>
    <xf numFmtId="0" fontId="7" fillId="0" borderId="6" xfId="50" applyFont="1" applyBorder="1">
      <alignment/>
      <protection/>
    </xf>
    <xf numFmtId="0" fontId="6" fillId="0" borderId="6" xfId="50" applyFont="1" applyBorder="1" applyAlignment="1" applyProtection="1">
      <alignment horizontal="left"/>
      <protection/>
    </xf>
    <xf numFmtId="0" fontId="6" fillId="0" borderId="6" xfId="50" applyFont="1" applyBorder="1" applyProtection="1">
      <alignment/>
      <protection/>
    </xf>
    <xf numFmtId="0" fontId="6" fillId="0" borderId="6" xfId="50" applyFont="1" applyBorder="1">
      <alignment/>
      <protection/>
    </xf>
    <xf numFmtId="188" fontId="6" fillId="0" borderId="6" xfId="50" applyNumberFormat="1" applyFont="1" applyBorder="1" applyProtection="1">
      <alignment/>
      <protection/>
    </xf>
    <xf numFmtId="0" fontId="6" fillId="0" borderId="0" xfId="50" applyFont="1">
      <alignment/>
      <protection/>
    </xf>
    <xf numFmtId="188" fontId="6" fillId="0" borderId="0" xfId="50" applyNumberFormat="1" applyFont="1" applyProtection="1">
      <alignment/>
      <protection/>
    </xf>
    <xf numFmtId="0" fontId="6" fillId="0" borderId="0" xfId="50" applyFont="1" applyAlignment="1" applyProtection="1">
      <alignment horizontal="left"/>
      <protection/>
    </xf>
    <xf numFmtId="188" fontId="3" fillId="0" borderId="0" xfId="51">
      <alignment/>
      <protection/>
    </xf>
    <xf numFmtId="188" fontId="3" fillId="0" borderId="0" xfId="51" applyAlignment="1" applyProtection="1">
      <alignment horizontal="left"/>
      <protection/>
    </xf>
    <xf numFmtId="188" fontId="5" fillId="0" borderId="0" xfId="51" applyFont="1">
      <alignment/>
      <protection/>
    </xf>
    <xf numFmtId="188" fontId="5" fillId="0" borderId="0" xfId="51" applyFont="1" applyAlignment="1" applyProtection="1">
      <alignment horizontal="left"/>
      <protection/>
    </xf>
    <xf numFmtId="188" fontId="7" fillId="2" borderId="1" xfId="51" applyFont="1" applyFill="1" applyBorder="1">
      <alignment/>
      <protection/>
    </xf>
    <xf numFmtId="188" fontId="7" fillId="2" borderId="3" xfId="51" applyFont="1" applyFill="1" applyBorder="1" applyAlignment="1" applyProtection="1">
      <alignment horizontal="center"/>
      <protection/>
    </xf>
    <xf numFmtId="188" fontId="7" fillId="2" borderId="0" xfId="51" applyFont="1" applyFill="1" applyBorder="1" applyAlignment="1" applyProtection="1">
      <alignment horizontal="left"/>
      <protection/>
    </xf>
    <xf numFmtId="188" fontId="7" fillId="2" borderId="0" xfId="51" applyFont="1" applyFill="1" applyBorder="1">
      <alignment/>
      <protection/>
    </xf>
    <xf numFmtId="188" fontId="7" fillId="2" borderId="14" xfId="51" applyFont="1" applyFill="1" applyBorder="1" applyAlignment="1" applyProtection="1">
      <alignment horizontal="left"/>
      <protection/>
    </xf>
    <xf numFmtId="188" fontId="7" fillId="2" borderId="4" xfId="51" applyFont="1" applyFill="1" applyBorder="1">
      <alignment/>
      <protection/>
    </xf>
    <xf numFmtId="188" fontId="7" fillId="2" borderId="11" xfId="51" applyFont="1" applyFill="1" applyBorder="1" applyAlignment="1">
      <alignment horizontal="center"/>
      <protection/>
    </xf>
    <xf numFmtId="188" fontId="7" fillId="2" borderId="6" xfId="51" applyFont="1" applyFill="1" applyBorder="1" applyAlignment="1">
      <alignment horizontal="center"/>
      <protection/>
    </xf>
    <xf numFmtId="188" fontId="7" fillId="0" borderId="6" xfId="51" applyFont="1" applyBorder="1" applyAlignment="1" applyProtection="1">
      <alignment horizontal="left"/>
      <protection/>
    </xf>
    <xf numFmtId="188" fontId="7" fillId="0" borderId="6" xfId="51" applyFont="1" applyBorder="1" applyProtection="1">
      <alignment/>
      <protection/>
    </xf>
    <xf numFmtId="188" fontId="7" fillId="0" borderId="7" xfId="51" applyFont="1" applyBorder="1" applyProtection="1">
      <alignment/>
      <protection/>
    </xf>
    <xf numFmtId="188" fontId="7" fillId="0" borderId="11" xfId="51" applyFont="1" applyBorder="1" applyAlignment="1" applyProtection="1">
      <alignment horizontal="left"/>
      <protection/>
    </xf>
    <xf numFmtId="188" fontId="7" fillId="0" borderId="11" xfId="51" applyFont="1" applyBorder="1" applyProtection="1">
      <alignment/>
      <protection/>
    </xf>
    <xf numFmtId="188" fontId="7" fillId="0" borderId="6" xfId="51" applyFont="1" applyBorder="1" applyAlignment="1" applyProtection="1">
      <alignment horizontal="center"/>
      <protection/>
    </xf>
    <xf numFmtId="188" fontId="7" fillId="0" borderId="11" xfId="51" applyFont="1" applyBorder="1">
      <alignment/>
      <protection/>
    </xf>
    <xf numFmtId="188" fontId="7" fillId="0" borderId="6" xfId="51" applyFont="1" applyBorder="1">
      <alignment/>
      <protection/>
    </xf>
    <xf numFmtId="188" fontId="6" fillId="0" borderId="6" xfId="51" applyFont="1" applyBorder="1" applyAlignment="1" applyProtection="1">
      <alignment horizontal="left"/>
      <protection/>
    </xf>
    <xf numFmtId="188" fontId="6" fillId="0" borderId="6" xfId="51" applyFont="1" applyBorder="1" applyProtection="1">
      <alignment/>
      <protection/>
    </xf>
    <xf numFmtId="188" fontId="6" fillId="0" borderId="6" xfId="51" applyFont="1" applyBorder="1">
      <alignment/>
      <protection/>
    </xf>
    <xf numFmtId="188" fontId="6" fillId="0" borderId="7" xfId="51" applyFont="1" applyBorder="1" applyProtection="1">
      <alignment/>
      <protection/>
    </xf>
    <xf numFmtId="188" fontId="6" fillId="0" borderId="11" xfId="51" applyFont="1" applyBorder="1">
      <alignment/>
      <protection/>
    </xf>
    <xf numFmtId="188" fontId="6" fillId="0" borderId="7" xfId="51" applyNumberFormat="1" applyFont="1" applyBorder="1" applyProtection="1">
      <alignment/>
      <protection/>
    </xf>
    <xf numFmtId="188" fontId="6" fillId="0" borderId="11" xfId="51" applyFont="1" applyBorder="1" applyProtection="1">
      <alignment/>
      <protection/>
    </xf>
    <xf numFmtId="188" fontId="6" fillId="0" borderId="6" xfId="51" applyNumberFormat="1" applyFont="1" applyBorder="1" applyProtection="1">
      <alignment/>
      <protection/>
    </xf>
    <xf numFmtId="189" fontId="3" fillId="0" borderId="0" xfId="51" applyNumberFormat="1" applyProtection="1">
      <alignment/>
      <protection/>
    </xf>
    <xf numFmtId="188" fontId="6" fillId="0" borderId="12" xfId="51" applyFont="1" applyBorder="1" applyProtection="1">
      <alignment/>
      <protection/>
    </xf>
    <xf numFmtId="188" fontId="6" fillId="0" borderId="9" xfId="51" applyFont="1" applyBorder="1">
      <alignment/>
      <protection/>
    </xf>
    <xf numFmtId="188" fontId="6" fillId="0" borderId="7" xfId="51" applyFont="1" applyBorder="1">
      <alignment/>
      <protection/>
    </xf>
    <xf numFmtId="188" fontId="6" fillId="0" borderId="13" xfId="51" applyFont="1" applyBorder="1" applyProtection="1">
      <alignment/>
      <protection/>
    </xf>
    <xf numFmtId="188" fontId="6" fillId="0" borderId="14" xfId="51" applyFont="1" applyBorder="1">
      <alignment/>
      <protection/>
    </xf>
    <xf numFmtId="188" fontId="6" fillId="0" borderId="13" xfId="51" applyNumberFormat="1" applyFont="1" applyBorder="1" applyProtection="1">
      <alignment/>
      <protection/>
    </xf>
    <xf numFmtId="188" fontId="6" fillId="0" borderId="0" xfId="51" applyFont="1" applyAlignment="1" applyProtection="1">
      <alignment horizontal="left"/>
      <protection/>
    </xf>
    <xf numFmtId="188" fontId="6" fillId="0" borderId="0" xfId="51" applyFont="1">
      <alignment/>
      <protection/>
    </xf>
    <xf numFmtId="188" fontId="3" fillId="0" borderId="0" xfId="51" applyNumberFormat="1" applyProtection="1">
      <alignment/>
      <protection/>
    </xf>
    <xf numFmtId="0" fontId="7" fillId="2" borderId="14" xfId="29" applyFont="1" applyFill="1" applyBorder="1" applyAlignment="1" applyProtection="1">
      <alignment horizontal="center"/>
      <protection/>
    </xf>
    <xf numFmtId="0" fontId="5" fillId="2" borderId="1" xfId="24" applyFont="1" applyFill="1" applyBorder="1">
      <alignment/>
      <protection/>
    </xf>
    <xf numFmtId="0" fontId="5" fillId="2" borderId="2" xfId="24" applyFont="1" applyFill="1" applyBorder="1">
      <alignment/>
      <protection/>
    </xf>
    <xf numFmtId="0" fontId="5" fillId="2" borderId="7" xfId="24" applyFont="1" applyFill="1" applyBorder="1" applyAlignment="1" applyProtection="1">
      <alignment horizontal="center"/>
      <protection/>
    </xf>
    <xf numFmtId="0" fontId="5" fillId="2" borderId="11" xfId="24" applyFont="1" applyFill="1" applyBorder="1" applyAlignment="1" applyProtection="1">
      <alignment horizontal="center"/>
      <protection/>
    </xf>
    <xf numFmtId="0" fontId="5" fillId="2" borderId="3" xfId="24" applyFont="1" applyFill="1" applyBorder="1" applyAlignment="1" applyProtection="1">
      <alignment horizontal="left"/>
      <protection/>
    </xf>
    <xf numFmtId="0" fontId="5" fillId="2" borderId="0" xfId="24" applyFont="1" applyFill="1" applyBorder="1" applyAlignment="1" applyProtection="1">
      <alignment horizontal="center"/>
      <protection/>
    </xf>
    <xf numFmtId="0" fontId="5" fillId="2" borderId="4" xfId="24" applyFont="1" applyFill="1" applyBorder="1">
      <alignment/>
      <protection/>
    </xf>
    <xf numFmtId="0" fontId="5" fillId="2" borderId="5" xfId="24" applyFont="1" applyFill="1" applyBorder="1">
      <alignment/>
      <protection/>
    </xf>
    <xf numFmtId="0" fontId="5" fillId="2" borderId="6" xfId="24" applyFont="1" applyFill="1" applyBorder="1" applyAlignment="1" applyProtection="1">
      <alignment horizontal="center"/>
      <protection/>
    </xf>
    <xf numFmtId="0" fontId="5" fillId="0" borderId="0" xfId="24" applyFont="1">
      <alignment/>
      <protection/>
    </xf>
    <xf numFmtId="0" fontId="5" fillId="0" borderId="0" xfId="24" applyFont="1" applyAlignment="1" applyProtection="1">
      <alignment horizontal="left"/>
      <protection/>
    </xf>
    <xf numFmtId="0" fontId="5" fillId="0" borderId="6" xfId="25" applyFont="1" applyBorder="1" applyAlignment="1" applyProtection="1">
      <alignment horizontal="left"/>
      <protection/>
    </xf>
    <xf numFmtId="0" fontId="5" fillId="0" borderId="6" xfId="25" applyFont="1" applyBorder="1" applyProtection="1">
      <alignment/>
      <protection/>
    </xf>
    <xf numFmtId="0" fontId="5" fillId="0" borderId="6" xfId="25" applyFont="1" applyBorder="1">
      <alignment/>
      <protection/>
    </xf>
    <xf numFmtId="0" fontId="5" fillId="2" borderId="1" xfId="25" applyFont="1" applyFill="1" applyBorder="1" applyAlignment="1" applyProtection="1">
      <alignment horizontal="left"/>
      <protection/>
    </xf>
    <xf numFmtId="0" fontId="5" fillId="2" borderId="4" xfId="25" applyFont="1" applyFill="1" applyBorder="1" applyAlignment="1" applyProtection="1">
      <alignment horizontal="left"/>
      <protection/>
    </xf>
    <xf numFmtId="0" fontId="5" fillId="2" borderId="1" xfId="25" applyFont="1" applyFill="1" applyBorder="1" applyAlignment="1" applyProtection="1">
      <alignment horizontal="center"/>
      <protection/>
    </xf>
    <xf numFmtId="0" fontId="5" fillId="0" borderId="6" xfId="27" applyFont="1" applyBorder="1" applyAlignment="1" applyProtection="1">
      <alignment horizontal="left"/>
      <protection/>
    </xf>
    <xf numFmtId="0" fontId="5" fillId="0" borderId="6" xfId="27" applyFont="1" applyBorder="1" applyProtection="1">
      <alignment/>
      <protection/>
    </xf>
    <xf numFmtId="0" fontId="7" fillId="0" borderId="6" xfId="28" applyFont="1" applyBorder="1" applyAlignment="1" applyProtection="1">
      <alignment horizontal="left"/>
      <protection/>
    </xf>
    <xf numFmtId="0" fontId="7" fillId="0" borderId="6" xfId="28" applyFont="1" applyBorder="1" applyProtection="1">
      <alignment/>
      <protection/>
    </xf>
    <xf numFmtId="0" fontId="7" fillId="0" borderId="6" xfId="28" applyFont="1" applyBorder="1">
      <alignment/>
      <protection/>
    </xf>
    <xf numFmtId="0" fontId="7" fillId="2" borderId="1" xfId="28" applyFont="1" applyFill="1" applyBorder="1" applyAlignment="1" applyProtection="1">
      <alignment horizontal="left"/>
      <protection/>
    </xf>
    <xf numFmtId="0" fontId="7" fillId="2" borderId="10" xfId="29" applyFont="1" applyFill="1" applyBorder="1" applyAlignment="1" applyProtection="1">
      <alignment horizontal="center"/>
      <protection/>
    </xf>
    <xf numFmtId="0" fontId="7" fillId="2" borderId="8" xfId="29" applyFont="1" applyFill="1" applyBorder="1" applyAlignment="1" applyProtection="1">
      <alignment horizontal="center"/>
      <protection/>
    </xf>
    <xf numFmtId="0" fontId="7" fillId="2" borderId="13" xfId="29" applyFont="1" applyFill="1" applyBorder="1" applyAlignment="1" applyProtection="1">
      <alignment horizontal="center"/>
      <protection/>
    </xf>
    <xf numFmtId="0" fontId="7" fillId="2" borderId="4" xfId="28" applyFont="1" applyFill="1" applyBorder="1" applyAlignment="1" applyProtection="1">
      <alignment horizontal="left"/>
      <protection/>
    </xf>
    <xf numFmtId="0" fontId="7" fillId="0" borderId="6" xfId="29" applyFont="1" applyBorder="1" applyAlignment="1" applyProtection="1">
      <alignment horizontal="left"/>
      <protection/>
    </xf>
    <xf numFmtId="0" fontId="7" fillId="0" borderId="6" xfId="29" applyFont="1" applyBorder="1" applyProtection="1">
      <alignment/>
      <protection/>
    </xf>
    <xf numFmtId="0" fontId="7" fillId="2" borderId="4" xfId="30" applyFont="1" applyFill="1" applyBorder="1" applyAlignment="1" applyProtection="1">
      <alignment horizontal="left"/>
      <protection/>
    </xf>
    <xf numFmtId="0" fontId="7" fillId="2" borderId="1" xfId="30" applyFont="1" applyFill="1" applyBorder="1" applyAlignment="1" applyProtection="1">
      <alignment horizontal="center"/>
      <protection/>
    </xf>
    <xf numFmtId="0" fontId="7" fillId="2" borderId="4" xfId="30" applyFont="1" applyFill="1" applyBorder="1" applyAlignment="1" applyProtection="1">
      <alignment horizontal="center"/>
      <protection/>
    </xf>
    <xf numFmtId="0" fontId="7" fillId="2" borderId="8" xfId="30" applyFont="1" applyFill="1" applyBorder="1" applyAlignment="1" applyProtection="1">
      <alignment horizontal="center"/>
      <protection/>
    </xf>
    <xf numFmtId="0" fontId="7" fillId="2" borderId="8" xfId="30" applyFont="1" applyFill="1" applyBorder="1">
      <alignment/>
      <protection/>
    </xf>
    <xf numFmtId="0" fontId="7" fillId="2" borderId="8" xfId="30" applyFont="1" applyFill="1" applyBorder="1" applyAlignment="1">
      <alignment horizontal="center"/>
      <protection/>
    </xf>
    <xf numFmtId="0" fontId="7" fillId="2" borderId="12" xfId="30" applyFont="1" applyFill="1" applyBorder="1">
      <alignment/>
      <protection/>
    </xf>
    <xf numFmtId="0" fontId="7" fillId="2" borderId="9" xfId="30" applyFont="1" applyFill="1" applyBorder="1">
      <alignment/>
      <protection/>
    </xf>
    <xf numFmtId="0" fontId="7" fillId="2" borderId="13" xfId="30" applyFont="1" applyFill="1" applyBorder="1" applyAlignment="1" applyProtection="1">
      <alignment horizontal="left"/>
      <protection/>
    </xf>
    <xf numFmtId="0" fontId="7" fillId="2" borderId="12" xfId="30" applyFont="1" applyFill="1" applyBorder="1" applyAlignment="1" applyProtection="1">
      <alignment horizontal="left"/>
      <protection/>
    </xf>
    <xf numFmtId="0" fontId="7" fillId="2" borderId="9" xfId="30" applyFont="1" applyFill="1" applyBorder="1" applyAlignment="1" applyProtection="1">
      <alignment horizontal="center"/>
      <protection/>
    </xf>
    <xf numFmtId="0" fontId="7" fillId="0" borderId="4" xfId="30" applyFont="1" applyBorder="1" applyAlignment="1" applyProtection="1">
      <alignment horizontal="left"/>
      <protection/>
    </xf>
    <xf numFmtId="0" fontId="7" fillId="2" borderId="9" xfId="30" applyFont="1" applyFill="1" applyBorder="1" applyAlignment="1" applyProtection="1">
      <alignment horizontal="left"/>
      <protection/>
    </xf>
    <xf numFmtId="0" fontId="7" fillId="0" borderId="4" xfId="30" applyFont="1" applyBorder="1" applyProtection="1">
      <alignment/>
      <protection/>
    </xf>
    <xf numFmtId="0" fontId="6" fillId="2" borderId="4" xfId="30" applyFont="1" applyFill="1" applyBorder="1">
      <alignment/>
      <protection/>
    </xf>
    <xf numFmtId="0" fontId="7" fillId="2" borderId="4" xfId="31" applyFont="1" applyFill="1" applyBorder="1" applyAlignment="1" applyProtection="1">
      <alignment horizontal="left"/>
      <protection/>
    </xf>
    <xf numFmtId="0" fontId="7" fillId="2" borderId="4" xfId="31" applyFont="1" applyFill="1" applyBorder="1" applyAlignment="1" applyProtection="1">
      <alignment horizontal="center"/>
      <protection/>
    </xf>
    <xf numFmtId="0" fontId="5" fillId="0" borderId="4" xfId="31" applyFont="1" applyBorder="1" applyAlignment="1" applyProtection="1">
      <alignment horizontal="left"/>
      <protection/>
    </xf>
    <xf numFmtId="0" fontId="5" fillId="2" borderId="0" xfId="31" applyFont="1" applyFill="1" applyBorder="1">
      <alignment/>
      <protection/>
    </xf>
    <xf numFmtId="0" fontId="5" fillId="2" borderId="10" xfId="31" applyFont="1" applyFill="1" applyBorder="1" applyAlignment="1" applyProtection="1">
      <alignment horizontal="left"/>
      <protection/>
    </xf>
    <xf numFmtId="0" fontId="5" fillId="2" borderId="13" xfId="31" applyFont="1" applyFill="1" applyBorder="1" applyAlignment="1" applyProtection="1">
      <alignment horizontal="left"/>
      <protection/>
    </xf>
    <xf numFmtId="0" fontId="5" fillId="2" borderId="13" xfId="31" applyFont="1" applyFill="1" applyBorder="1">
      <alignment/>
      <protection/>
    </xf>
    <xf numFmtId="0" fontId="5" fillId="2" borderId="12" xfId="31" applyFont="1" applyFill="1" applyBorder="1">
      <alignment/>
      <protection/>
    </xf>
    <xf numFmtId="0" fontId="7" fillId="2" borderId="9" xfId="31" applyFont="1" applyFill="1" applyBorder="1" applyAlignment="1" applyProtection="1">
      <alignment horizontal="left"/>
      <protection/>
    </xf>
    <xf numFmtId="0" fontId="5" fillId="0" borderId="4" xfId="31" applyFont="1" applyBorder="1" applyProtection="1">
      <alignment/>
      <protection/>
    </xf>
    <xf numFmtId="0" fontId="7" fillId="2" borderId="4" xfId="31" applyFont="1" applyFill="1" applyBorder="1">
      <alignment/>
      <protection/>
    </xf>
    <xf numFmtId="0" fontId="5" fillId="2" borderId="10" xfId="31" applyFont="1" applyFill="1" applyBorder="1" applyAlignment="1" applyProtection="1">
      <alignment horizontal="center"/>
      <protection/>
    </xf>
    <xf numFmtId="0" fontId="5" fillId="2" borderId="13" xfId="31" applyFont="1" applyFill="1" applyBorder="1" applyAlignment="1" applyProtection="1">
      <alignment horizontal="center"/>
      <protection/>
    </xf>
    <xf numFmtId="0" fontId="5" fillId="2" borderId="9" xfId="31" applyFont="1" applyFill="1" applyBorder="1">
      <alignment/>
      <protection/>
    </xf>
    <xf numFmtId="0" fontId="5" fillId="2" borderId="2" xfId="31" applyFont="1" applyFill="1" applyBorder="1">
      <alignment/>
      <protection/>
    </xf>
    <xf numFmtId="0" fontId="5" fillId="2" borderId="5" xfId="31" applyFont="1" applyFill="1" applyBorder="1">
      <alignment/>
      <protection/>
    </xf>
    <xf numFmtId="0" fontId="5" fillId="2" borderId="14" xfId="31" applyFont="1" applyFill="1" applyBorder="1">
      <alignment/>
      <protection/>
    </xf>
    <xf numFmtId="0" fontId="5" fillId="2" borderId="12" xfId="31" applyFont="1" applyFill="1" applyBorder="1" applyAlignment="1" applyProtection="1">
      <alignment horizontal="left"/>
      <protection/>
    </xf>
    <xf numFmtId="0" fontId="7" fillId="2" borderId="9" xfId="31" applyFont="1" applyFill="1" applyBorder="1" applyAlignment="1" applyProtection="1">
      <alignment horizontal="center"/>
      <protection/>
    </xf>
    <xf numFmtId="0" fontId="5" fillId="0" borderId="4" xfId="32" applyFont="1" applyBorder="1">
      <alignment/>
      <protection/>
    </xf>
    <xf numFmtId="0" fontId="5" fillId="2" borderId="1" xfId="32" applyFont="1" applyFill="1" applyBorder="1" applyAlignment="1" applyProtection="1">
      <alignment horizontal="left"/>
      <protection/>
    </xf>
    <xf numFmtId="0" fontId="5" fillId="2" borderId="10" xfId="33" applyFont="1" applyFill="1" applyBorder="1" applyAlignment="1" applyProtection="1">
      <alignment horizontal="left"/>
      <protection/>
    </xf>
    <xf numFmtId="0" fontId="5" fillId="2" borderId="12" xfId="33" applyFont="1" applyFill="1" applyBorder="1">
      <alignment/>
      <protection/>
    </xf>
    <xf numFmtId="0" fontId="5" fillId="2" borderId="0" xfId="33" applyFont="1" applyFill="1" applyBorder="1">
      <alignment/>
      <protection/>
    </xf>
    <xf numFmtId="0" fontId="5" fillId="2" borderId="0" xfId="33" applyFont="1" applyFill="1" applyBorder="1" applyAlignment="1" applyProtection="1">
      <alignment horizontal="left"/>
      <protection/>
    </xf>
    <xf numFmtId="0" fontId="7" fillId="2" borderId="4" xfId="33" applyFont="1" applyFill="1" applyBorder="1">
      <alignment/>
      <protection/>
    </xf>
    <xf numFmtId="0" fontId="7" fillId="2" borderId="4" xfId="33" applyFont="1" applyFill="1" applyBorder="1" applyAlignment="1" applyProtection="1">
      <alignment horizontal="left"/>
      <protection/>
    </xf>
    <xf numFmtId="0" fontId="7" fillId="2" borderId="9" xfId="33" applyFont="1" applyFill="1" applyBorder="1" applyAlignment="1" applyProtection="1">
      <alignment horizontal="left"/>
      <protection/>
    </xf>
    <xf numFmtId="0" fontId="5" fillId="2" borderId="3" xfId="33" applyFont="1" applyFill="1" applyBorder="1">
      <alignment/>
      <protection/>
    </xf>
    <xf numFmtId="0" fontId="7" fillId="2" borderId="12" xfId="33" applyFont="1" applyFill="1" applyBorder="1">
      <alignment/>
      <protection/>
    </xf>
    <xf numFmtId="0" fontId="5" fillId="2" borderId="10" xfId="33" applyFont="1" applyFill="1" applyBorder="1" applyAlignment="1" applyProtection="1">
      <alignment horizontal="center"/>
      <protection/>
    </xf>
    <xf numFmtId="0" fontId="5" fillId="2" borderId="13" xfId="33" applyFont="1" applyFill="1" applyBorder="1" applyAlignment="1" applyProtection="1">
      <alignment horizontal="center"/>
      <protection/>
    </xf>
    <xf numFmtId="0" fontId="7" fillId="2" borderId="5" xfId="33" applyFont="1" applyFill="1" applyBorder="1" applyAlignment="1" applyProtection="1">
      <alignment horizontal="left"/>
      <protection/>
    </xf>
    <xf numFmtId="0" fontId="5" fillId="2" borderId="9" xfId="33" applyFont="1" applyFill="1" applyBorder="1">
      <alignment/>
      <protection/>
    </xf>
    <xf numFmtId="0" fontId="5" fillId="2" borderId="2" xfId="33" applyFont="1" applyFill="1" applyBorder="1">
      <alignment/>
      <protection/>
    </xf>
    <xf numFmtId="0" fontId="5" fillId="2" borderId="5" xfId="33" applyFont="1" applyFill="1" applyBorder="1">
      <alignment/>
      <protection/>
    </xf>
    <xf numFmtId="0" fontId="5" fillId="2" borderId="12" xfId="33" applyFont="1" applyFill="1" applyBorder="1" applyAlignment="1" applyProtection="1">
      <alignment horizontal="left"/>
      <protection/>
    </xf>
    <xf numFmtId="0" fontId="7" fillId="2" borderId="12" xfId="33" applyFont="1" applyFill="1" applyBorder="1" applyAlignment="1" applyProtection="1">
      <alignment horizontal="left"/>
      <protection/>
    </xf>
    <xf numFmtId="0" fontId="7" fillId="2" borderId="9" xfId="33" applyFont="1" applyFill="1" applyBorder="1" applyAlignment="1" applyProtection="1">
      <alignment horizontal="center"/>
      <protection/>
    </xf>
    <xf numFmtId="0" fontId="5" fillId="2" borderId="2" xfId="33" applyFont="1" applyFill="1" applyBorder="1" applyAlignment="1" applyProtection="1">
      <alignment horizontal="left"/>
      <protection/>
    </xf>
    <xf numFmtId="0" fontId="7" fillId="2" borderId="4" xfId="33" applyFont="1" applyFill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7" fillId="2" borderId="12" xfId="33" applyFont="1" applyFill="1" applyBorder="1" applyAlignment="1" applyProtection="1">
      <alignment horizontal="center"/>
      <protection/>
    </xf>
    <xf numFmtId="0" fontId="7" fillId="2" borderId="5" xfId="33" applyFont="1" applyFill="1" applyBorder="1" applyAlignment="1" applyProtection="1">
      <alignment horizontal="center"/>
      <protection/>
    </xf>
    <xf numFmtId="0" fontId="5" fillId="2" borderId="5" xfId="33" applyFont="1" applyFill="1" applyBorder="1" applyAlignment="1" applyProtection="1">
      <alignment horizontal="left"/>
      <protection/>
    </xf>
    <xf numFmtId="0" fontId="5" fillId="0" borderId="4" xfId="33" applyFont="1" applyBorder="1" applyAlignment="1" applyProtection="1">
      <alignment horizontal="left"/>
      <protection/>
    </xf>
    <xf numFmtId="0" fontId="7" fillId="2" borderId="13" xfId="28" applyFont="1" applyFill="1" applyBorder="1" applyAlignment="1" applyProtection="1">
      <alignment horizontal="center"/>
      <protection/>
    </xf>
    <xf numFmtId="0" fontId="7" fillId="2" borderId="14" xfId="28" applyFont="1" applyFill="1" applyBorder="1" applyAlignment="1" applyProtection="1">
      <alignment horizontal="center"/>
      <protection/>
    </xf>
    <xf numFmtId="0" fontId="5" fillId="0" borderId="0" xfId="28" applyFont="1" applyAlignment="1" applyProtection="1">
      <alignment horizontal="center"/>
      <protection/>
    </xf>
    <xf numFmtId="0" fontId="7" fillId="2" borderId="2" xfId="28" applyFont="1" applyFill="1" applyBorder="1" applyAlignment="1" applyProtection="1">
      <alignment horizontal="center"/>
      <protection/>
    </xf>
    <xf numFmtId="0" fontId="7" fillId="2" borderId="12" xfId="28" applyFont="1" applyFill="1" applyBorder="1" applyAlignment="1" applyProtection="1">
      <alignment horizontal="center"/>
      <protection/>
    </xf>
    <xf numFmtId="0" fontId="7" fillId="2" borderId="9" xfId="28" applyFont="1" applyFill="1" applyBorder="1" applyAlignment="1" applyProtection="1">
      <alignment horizontal="center"/>
      <protection/>
    </xf>
    <xf numFmtId="0" fontId="7" fillId="0" borderId="7" xfId="28" applyFont="1" applyBorder="1" applyAlignment="1" applyProtection="1">
      <alignment horizontal="center"/>
      <protection/>
    </xf>
    <xf numFmtId="0" fontId="7" fillId="0" borderId="11" xfId="28" applyFont="1" applyBorder="1" applyAlignment="1" applyProtection="1">
      <alignment horizontal="center"/>
      <protection/>
    </xf>
    <xf numFmtId="0" fontId="7" fillId="0" borderId="15" xfId="28" applyFont="1" applyBorder="1" applyAlignment="1" applyProtection="1">
      <alignment horizontal="center"/>
      <protection/>
    </xf>
    <xf numFmtId="0" fontId="5" fillId="0" borderId="7" xfId="27" applyFont="1" applyBorder="1" applyAlignment="1" applyProtection="1">
      <alignment horizontal="center"/>
      <protection/>
    </xf>
    <xf numFmtId="0" fontId="5" fillId="0" borderId="11" xfId="27" applyFont="1" applyBorder="1" applyAlignment="1" applyProtection="1">
      <alignment horizontal="center"/>
      <protection/>
    </xf>
    <xf numFmtId="0" fontId="7" fillId="2" borderId="10" xfId="28" applyFont="1" applyFill="1" applyBorder="1" applyAlignment="1" applyProtection="1">
      <alignment horizontal="center"/>
      <protection/>
    </xf>
    <xf numFmtId="0" fontId="7" fillId="2" borderId="8" xfId="28" applyFont="1" applyFill="1" applyBorder="1" applyAlignment="1" applyProtection="1">
      <alignment horizontal="center"/>
      <protection/>
    </xf>
    <xf numFmtId="0" fontId="5" fillId="0" borderId="11" xfId="25" applyFont="1" applyBorder="1" applyAlignment="1" applyProtection="1">
      <alignment horizontal="center"/>
      <protection/>
    </xf>
    <xf numFmtId="0" fontId="5" fillId="0" borderId="15" xfId="25" applyFont="1" applyBorder="1" applyAlignment="1" applyProtection="1">
      <alignment horizontal="center"/>
      <protection/>
    </xf>
    <xf numFmtId="0" fontId="5" fillId="2" borderId="10" xfId="27" applyFont="1" applyFill="1" applyBorder="1" applyAlignment="1" applyProtection="1">
      <alignment horizontal="center"/>
      <protection/>
    </xf>
    <xf numFmtId="0" fontId="5" fillId="2" borderId="8" xfId="27" applyFont="1" applyFill="1" applyBorder="1" applyAlignment="1" applyProtection="1">
      <alignment horizontal="center"/>
      <protection/>
    </xf>
    <xf numFmtId="0" fontId="5" fillId="2" borderId="13" xfId="27" applyFont="1" applyFill="1" applyBorder="1" applyAlignment="1" applyProtection="1">
      <alignment horizontal="center"/>
      <protection/>
    </xf>
    <xf numFmtId="0" fontId="5" fillId="2" borderId="14" xfId="27" applyFont="1" applyFill="1" applyBorder="1" applyAlignment="1" applyProtection="1">
      <alignment horizontal="center"/>
      <protection/>
    </xf>
    <xf numFmtId="0" fontId="5" fillId="0" borderId="0" xfId="27" applyFont="1" applyAlignment="1" applyProtection="1">
      <alignment horizontal="center"/>
      <protection/>
    </xf>
    <xf numFmtId="0" fontId="5" fillId="2" borderId="2" xfId="27" applyFont="1" applyFill="1" applyBorder="1" applyAlignment="1" applyProtection="1">
      <alignment horizontal="center"/>
      <protection/>
    </xf>
    <xf numFmtId="0" fontId="5" fillId="2" borderId="0" xfId="27" applyFont="1" applyFill="1" applyBorder="1" applyAlignment="1" applyProtection="1">
      <alignment horizontal="center"/>
      <protection/>
    </xf>
    <xf numFmtId="0" fontId="5" fillId="2" borderId="10" xfId="25" applyFont="1" applyFill="1" applyBorder="1" applyAlignment="1" applyProtection="1">
      <alignment horizontal="center"/>
      <protection/>
    </xf>
    <xf numFmtId="0" fontId="5" fillId="2" borderId="8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 applyProtection="1">
      <alignment horizontal="center"/>
      <protection/>
    </xf>
    <xf numFmtId="0" fontId="5" fillId="0" borderId="0" xfId="25" applyFont="1" applyAlignment="1" applyProtection="1">
      <alignment horizontal="center"/>
      <protection/>
    </xf>
    <xf numFmtId="0" fontId="5" fillId="0" borderId="7" xfId="25" applyFont="1" applyBorder="1" applyAlignment="1" applyProtection="1">
      <alignment horizontal="center"/>
      <protection/>
    </xf>
    <xf numFmtId="0" fontId="5" fillId="2" borderId="14" xfId="25" applyFont="1" applyFill="1" applyBorder="1" applyAlignment="1" applyProtection="1">
      <alignment horizontal="center"/>
      <protection/>
    </xf>
    <xf numFmtId="0" fontId="5" fillId="2" borderId="12" xfId="25" applyFont="1" applyFill="1" applyBorder="1" applyAlignment="1" applyProtection="1">
      <alignment horizontal="center"/>
      <protection/>
    </xf>
    <xf numFmtId="0" fontId="5" fillId="2" borderId="9" xfId="25" applyFont="1" applyFill="1" applyBorder="1" applyAlignment="1" applyProtection="1">
      <alignment horizontal="center"/>
      <protection/>
    </xf>
    <xf numFmtId="0" fontId="4" fillId="0" borderId="0" xfId="52" applyFont="1" applyAlignment="1">
      <alignment horizontal="center" wrapText="1"/>
      <protection/>
    </xf>
    <xf numFmtId="0" fontId="5" fillId="0" borderId="0" xfId="26" applyFont="1" applyAlignment="1" applyProtection="1">
      <alignment horizontal="center"/>
      <protection/>
    </xf>
    <xf numFmtId="0" fontId="5" fillId="0" borderId="0" xfId="19" applyFont="1" applyAlignment="1" applyProtection="1">
      <alignment horizontal="center"/>
      <protection/>
    </xf>
    <xf numFmtId="188" fontId="5" fillId="2" borderId="7" xfId="20" applyFont="1" applyFill="1" applyBorder="1" applyAlignment="1" applyProtection="1">
      <alignment horizontal="center"/>
      <protection/>
    </xf>
    <xf numFmtId="188" fontId="5" fillId="2" borderId="11" xfId="20" applyFont="1" applyFill="1" applyBorder="1" applyAlignment="1" applyProtection="1">
      <alignment horizontal="center"/>
      <protection/>
    </xf>
    <xf numFmtId="188" fontId="5" fillId="0" borderId="0" xfId="20" applyFont="1" applyAlignment="1" applyProtection="1">
      <alignment horizontal="center"/>
      <protection/>
    </xf>
    <xf numFmtId="188" fontId="5" fillId="2" borderId="15" xfId="20" applyFont="1" applyFill="1" applyBorder="1" applyAlignment="1" applyProtection="1">
      <alignment horizontal="center"/>
      <protection/>
    </xf>
    <xf numFmtId="188" fontId="5" fillId="2" borderId="10" xfId="21" applyFont="1" applyFill="1" applyBorder="1" applyAlignment="1" applyProtection="1">
      <alignment horizontal="center"/>
      <protection/>
    </xf>
    <xf numFmtId="188" fontId="5" fillId="2" borderId="2" xfId="21" applyFont="1" applyFill="1" applyBorder="1" applyAlignment="1" applyProtection="1">
      <alignment horizontal="center"/>
      <protection/>
    </xf>
    <xf numFmtId="188" fontId="5" fillId="2" borderId="8" xfId="21" applyFont="1" applyFill="1" applyBorder="1" applyAlignment="1" applyProtection="1">
      <alignment horizontal="center"/>
      <protection/>
    </xf>
    <xf numFmtId="188" fontId="5" fillId="2" borderId="12" xfId="21" applyFont="1" applyFill="1" applyBorder="1" applyAlignment="1" applyProtection="1">
      <alignment horizontal="center"/>
      <protection/>
    </xf>
    <xf numFmtId="188" fontId="5" fillId="2" borderId="9" xfId="21" applyFont="1" applyFill="1" applyBorder="1" applyAlignment="1" applyProtection="1">
      <alignment horizontal="center"/>
      <protection/>
    </xf>
    <xf numFmtId="188" fontId="5" fillId="0" borderId="0" xfId="21" applyFont="1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5" fillId="2" borderId="10" xfId="22" applyFont="1" applyFill="1" applyBorder="1" applyAlignment="1" applyProtection="1">
      <alignment horizontal="center"/>
      <protection/>
    </xf>
    <xf numFmtId="0" fontId="5" fillId="2" borderId="2" xfId="22" applyFont="1" applyFill="1" applyBorder="1" applyAlignment="1" applyProtection="1">
      <alignment horizontal="center"/>
      <protection/>
    </xf>
    <xf numFmtId="0" fontId="5" fillId="2" borderId="8" xfId="22" applyFont="1" applyFill="1" applyBorder="1" applyAlignment="1" applyProtection="1">
      <alignment horizontal="center"/>
      <protection/>
    </xf>
    <xf numFmtId="0" fontId="5" fillId="2" borderId="7" xfId="23" applyFont="1" applyFill="1" applyBorder="1" applyAlignment="1" applyProtection="1">
      <alignment horizontal="center"/>
      <protection/>
    </xf>
    <xf numFmtId="0" fontId="5" fillId="2" borderId="15" xfId="23" applyFont="1" applyFill="1" applyBorder="1" applyAlignment="1" applyProtection="1">
      <alignment horizontal="center"/>
      <protection/>
    </xf>
    <xf numFmtId="0" fontId="5" fillId="2" borderId="11" xfId="23" applyFont="1" applyFill="1" applyBorder="1" applyAlignment="1" applyProtection="1">
      <alignment horizontal="center"/>
      <protection/>
    </xf>
    <xf numFmtId="0" fontId="5" fillId="2" borderId="13" xfId="23" applyFont="1" applyFill="1" applyBorder="1" applyAlignment="1" applyProtection="1">
      <alignment horizontal="center"/>
      <protection/>
    </xf>
    <xf numFmtId="0" fontId="5" fillId="2" borderId="14" xfId="23" applyFont="1" applyFill="1" applyBorder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5" fillId="2" borderId="7" xfId="24" applyFont="1" applyFill="1" applyBorder="1" applyAlignment="1" applyProtection="1">
      <alignment horizontal="center"/>
      <protection/>
    </xf>
    <xf numFmtId="0" fontId="5" fillId="2" borderId="15" xfId="24" applyFont="1" applyFill="1" applyBorder="1" applyAlignment="1" applyProtection="1">
      <alignment horizontal="center"/>
      <protection/>
    </xf>
    <xf numFmtId="0" fontId="5" fillId="2" borderId="11" xfId="24" applyFont="1" applyFill="1" applyBorder="1" applyAlignment="1" applyProtection="1">
      <alignment horizontal="center"/>
      <protection/>
    </xf>
    <xf numFmtId="0" fontId="5" fillId="0" borderId="0" xfId="24" applyFont="1" applyAlignment="1" applyProtection="1">
      <alignment horizontal="center"/>
      <protection/>
    </xf>
    <xf numFmtId="0" fontId="5" fillId="2" borderId="13" xfId="25" applyFont="1" applyFill="1" applyBorder="1" applyAlignment="1" applyProtection="1">
      <alignment horizontal="center"/>
      <protection/>
    </xf>
    <xf numFmtId="0" fontId="7" fillId="2" borderId="9" xfId="29" applyFont="1" applyFill="1" applyBorder="1" applyAlignment="1" applyProtection="1">
      <alignment horizontal="center"/>
      <protection/>
    </xf>
    <xf numFmtId="0" fontId="7" fillId="0" borderId="7" xfId="29" applyFont="1" applyBorder="1" applyAlignment="1" applyProtection="1">
      <alignment horizontal="center"/>
      <protection/>
    </xf>
    <xf numFmtId="0" fontId="7" fillId="0" borderId="11" xfId="29" applyFont="1" applyBorder="1" applyAlignment="1" applyProtection="1">
      <alignment horizontal="center"/>
      <protection/>
    </xf>
    <xf numFmtId="0" fontId="7" fillId="2" borderId="10" xfId="30" applyFont="1" applyFill="1" applyBorder="1" applyAlignment="1" applyProtection="1">
      <alignment horizontal="center"/>
      <protection/>
    </xf>
    <xf numFmtId="0" fontId="7" fillId="2" borderId="8" xfId="30" applyFont="1" applyFill="1" applyBorder="1" applyAlignment="1" applyProtection="1">
      <alignment horizontal="center"/>
      <protection/>
    </xf>
    <xf numFmtId="0" fontId="5" fillId="0" borderId="0" xfId="30" applyFont="1" applyAlignment="1" applyProtection="1">
      <alignment horizontal="center"/>
      <protection/>
    </xf>
    <xf numFmtId="0" fontId="7" fillId="2" borderId="2" xfId="30" applyFont="1" applyFill="1" applyBorder="1" applyAlignment="1" applyProtection="1">
      <alignment horizontal="center"/>
      <protection/>
    </xf>
    <xf numFmtId="0" fontId="7" fillId="2" borderId="13" xfId="30" applyFont="1" applyFill="1" applyBorder="1" applyAlignment="1" applyProtection="1">
      <alignment horizontal="center"/>
      <protection/>
    </xf>
    <xf numFmtId="0" fontId="7" fillId="2" borderId="14" xfId="30" applyFont="1" applyFill="1" applyBorder="1" applyAlignment="1" applyProtection="1">
      <alignment horizontal="center"/>
      <protection/>
    </xf>
    <xf numFmtId="0" fontId="7" fillId="2" borderId="0" xfId="30" applyFont="1" applyFill="1" applyBorder="1" applyAlignment="1" applyProtection="1">
      <alignment horizontal="center"/>
      <protection/>
    </xf>
    <xf numFmtId="0" fontId="7" fillId="2" borderId="5" xfId="30" applyFont="1" applyFill="1" applyBorder="1" applyAlignment="1" applyProtection="1">
      <alignment horizontal="center"/>
      <protection/>
    </xf>
    <xf numFmtId="0" fontId="7" fillId="2" borderId="13" xfId="30" applyFont="1" applyFill="1" applyBorder="1" applyAlignment="1">
      <alignment horizontal="center"/>
      <protection/>
    </xf>
    <xf numFmtId="0" fontId="7" fillId="2" borderId="14" xfId="30" applyFont="1" applyFill="1" applyBorder="1" applyAlignment="1">
      <alignment horizontal="center"/>
      <protection/>
    </xf>
    <xf numFmtId="0" fontId="7" fillId="0" borderId="7" xfId="30" applyFont="1" applyBorder="1" applyAlignment="1" applyProtection="1">
      <alignment horizontal="center"/>
      <protection/>
    </xf>
    <xf numFmtId="0" fontId="7" fillId="0" borderId="11" xfId="30" applyFont="1" applyBorder="1" applyAlignment="1" applyProtection="1">
      <alignment horizontal="center"/>
      <protection/>
    </xf>
    <xf numFmtId="0" fontId="7" fillId="0" borderId="15" xfId="30" applyFont="1" applyBorder="1" applyAlignment="1" applyProtection="1">
      <alignment horizontal="center"/>
      <protection/>
    </xf>
    <xf numFmtId="0" fontId="5" fillId="2" borderId="10" xfId="31" applyFont="1" applyFill="1" applyBorder="1" applyAlignment="1" applyProtection="1">
      <alignment horizontal="center"/>
      <protection/>
    </xf>
    <xf numFmtId="0" fontId="5" fillId="2" borderId="2" xfId="31" applyFont="1" applyFill="1" applyBorder="1" applyAlignment="1" applyProtection="1">
      <alignment horizontal="center"/>
      <protection/>
    </xf>
    <xf numFmtId="0" fontId="5" fillId="2" borderId="13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5" fillId="0" borderId="0" xfId="31" applyFont="1" applyAlignment="1">
      <alignment horizontal="center"/>
      <protection/>
    </xf>
    <xf numFmtId="0" fontId="8" fillId="0" borderId="0" xfId="31" applyFont="1" applyAlignment="1">
      <alignment horizontal="center"/>
      <protection/>
    </xf>
    <xf numFmtId="0" fontId="5" fillId="2" borderId="12" xfId="31" applyFont="1" applyFill="1" applyBorder="1" applyAlignment="1" applyProtection="1">
      <alignment horizontal="center"/>
      <protection/>
    </xf>
    <xf numFmtId="0" fontId="5" fillId="2" borderId="5" xfId="31" applyFont="1" applyFill="1" applyBorder="1" applyAlignment="1" applyProtection="1">
      <alignment horizontal="center"/>
      <protection/>
    </xf>
    <xf numFmtId="0" fontId="5" fillId="2" borderId="8" xfId="31" applyFont="1" applyFill="1" applyBorder="1" applyAlignment="1" applyProtection="1">
      <alignment horizontal="center"/>
      <protection/>
    </xf>
    <xf numFmtId="0" fontId="5" fillId="2" borderId="12" xfId="31" applyFont="1" applyFill="1" applyBorder="1" applyAlignment="1">
      <alignment horizontal="center"/>
      <protection/>
    </xf>
    <xf numFmtId="0" fontId="5" fillId="2" borderId="5" xfId="31" applyFont="1" applyFill="1" applyBorder="1" applyAlignment="1">
      <alignment horizontal="center"/>
      <protection/>
    </xf>
    <xf numFmtId="0" fontId="5" fillId="2" borderId="7" xfId="32" applyFont="1" applyFill="1" applyBorder="1" applyAlignment="1" applyProtection="1">
      <alignment horizontal="center"/>
      <protection/>
    </xf>
    <xf numFmtId="0" fontId="5" fillId="2" borderId="11" xfId="32" applyFont="1" applyFill="1" applyBorder="1" applyAlignment="1" applyProtection="1">
      <alignment horizontal="center"/>
      <protection/>
    </xf>
    <xf numFmtId="0" fontId="5" fillId="2" borderId="15" xfId="32" applyFont="1" applyFill="1" applyBorder="1" applyAlignment="1" applyProtection="1">
      <alignment horizontal="center"/>
      <protection/>
    </xf>
    <xf numFmtId="0" fontId="5" fillId="0" borderId="0" xfId="32" applyFont="1" applyAlignment="1" applyProtection="1">
      <alignment horizontal="center"/>
      <protection/>
    </xf>
    <xf numFmtId="0" fontId="8" fillId="0" borderId="0" xfId="32" applyFont="1" applyAlignment="1">
      <alignment horizontal="center"/>
      <protection/>
    </xf>
    <xf numFmtId="0" fontId="5" fillId="2" borderId="10" xfId="32" applyFont="1" applyFill="1" applyBorder="1" applyAlignment="1" applyProtection="1">
      <alignment horizontal="center"/>
      <protection/>
    </xf>
    <xf numFmtId="0" fontId="5" fillId="2" borderId="8" xfId="32" applyFont="1" applyFill="1" applyBorder="1" applyAlignment="1" applyProtection="1">
      <alignment horizontal="center"/>
      <protection/>
    </xf>
    <xf numFmtId="0" fontId="5" fillId="2" borderId="13" xfId="32" applyFont="1" applyFill="1" applyBorder="1" applyAlignment="1" applyProtection="1">
      <alignment horizontal="center"/>
      <protection/>
    </xf>
    <xf numFmtId="0" fontId="5" fillId="2" borderId="14" xfId="32" applyFont="1" applyFill="1" applyBorder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0" fontId="5" fillId="2" borderId="12" xfId="33" applyFont="1" applyFill="1" applyBorder="1" applyAlignment="1" applyProtection="1">
      <alignment horizontal="center"/>
      <protection/>
    </xf>
    <xf numFmtId="0" fontId="5" fillId="2" borderId="5" xfId="33" applyFont="1" applyFill="1" applyBorder="1" applyAlignment="1" applyProtection="1">
      <alignment horizontal="center"/>
      <protection/>
    </xf>
    <xf numFmtId="0" fontId="5" fillId="2" borderId="10" xfId="33" applyFont="1" applyFill="1" applyBorder="1" applyAlignment="1" applyProtection="1">
      <alignment horizontal="center"/>
      <protection/>
    </xf>
    <xf numFmtId="0" fontId="5" fillId="2" borderId="8" xfId="33" applyFont="1" applyFill="1" applyBorder="1" applyAlignment="1" applyProtection="1">
      <alignment horizontal="center"/>
      <protection/>
    </xf>
    <xf numFmtId="0" fontId="5" fillId="2" borderId="13" xfId="33" applyFont="1" applyFill="1" applyBorder="1" applyAlignment="1" applyProtection="1">
      <alignment horizontal="center"/>
      <protection/>
    </xf>
    <xf numFmtId="0" fontId="5" fillId="2" borderId="0" xfId="33" applyFont="1" applyFill="1" applyBorder="1" applyAlignment="1" applyProtection="1">
      <alignment horizontal="center"/>
      <protection/>
    </xf>
    <xf numFmtId="0" fontId="5" fillId="2" borderId="2" xfId="33" applyFont="1" applyFill="1" applyBorder="1" applyAlignment="1" applyProtection="1">
      <alignment horizontal="center"/>
      <protection/>
    </xf>
    <xf numFmtId="0" fontId="5" fillId="0" borderId="7" xfId="33" applyFont="1" applyBorder="1" applyAlignment="1" applyProtection="1">
      <alignment horizontal="center"/>
      <protection/>
    </xf>
    <xf numFmtId="0" fontId="5" fillId="0" borderId="11" xfId="33" applyFont="1" applyBorder="1" applyAlignment="1" applyProtection="1">
      <alignment horizontal="center"/>
      <protection/>
    </xf>
    <xf numFmtId="188" fontId="5" fillId="0" borderId="0" xfId="34" applyFont="1" applyAlignment="1" applyProtection="1">
      <alignment horizontal="center"/>
      <protection/>
    </xf>
    <xf numFmtId="188" fontId="5" fillId="2" borderId="6" xfId="34" applyFont="1" applyFill="1" applyBorder="1" applyAlignment="1" applyProtection="1">
      <alignment horizontal="center"/>
      <protection/>
    </xf>
    <xf numFmtId="188" fontId="5" fillId="2" borderId="6" xfId="34" applyFont="1" applyFill="1" applyBorder="1" applyAlignment="1">
      <alignment horizontal="center"/>
      <protection/>
    </xf>
    <xf numFmtId="188" fontId="5" fillId="2" borderId="7" xfId="35" applyFont="1" applyFill="1" applyBorder="1" applyAlignment="1" applyProtection="1">
      <alignment horizontal="center"/>
      <protection/>
    </xf>
    <xf numFmtId="188" fontId="5" fillId="2" borderId="15" xfId="35" applyFont="1" applyFill="1" applyBorder="1" applyAlignment="1" applyProtection="1">
      <alignment horizontal="center"/>
      <protection/>
    </xf>
    <xf numFmtId="188" fontId="5" fillId="2" borderId="11" xfId="35" applyFont="1" applyFill="1" applyBorder="1" applyAlignment="1" applyProtection="1">
      <alignment horizontal="center"/>
      <protection/>
    </xf>
    <xf numFmtId="188" fontId="5" fillId="0" borderId="0" xfId="35" applyFont="1" applyAlignment="1" applyProtection="1">
      <alignment horizontal="center"/>
      <protection/>
    </xf>
    <xf numFmtId="0" fontId="5" fillId="0" borderId="0" xfId="36" applyFont="1" applyAlignment="1" applyProtection="1">
      <alignment horizontal="center"/>
      <protection/>
    </xf>
    <xf numFmtId="0" fontId="5" fillId="2" borderId="7" xfId="36" applyFont="1" applyFill="1" applyBorder="1" applyAlignment="1" applyProtection="1">
      <alignment horizontal="center"/>
      <protection/>
    </xf>
    <xf numFmtId="0" fontId="5" fillId="2" borderId="15" xfId="36" applyFont="1" applyFill="1" applyBorder="1" applyAlignment="1" applyProtection="1">
      <alignment horizontal="center"/>
      <protection/>
    </xf>
    <xf numFmtId="0" fontId="5" fillId="2" borderId="11" xfId="36" applyFont="1" applyFill="1" applyBorder="1" applyAlignment="1" applyProtection="1">
      <alignment horizontal="center"/>
      <protection/>
    </xf>
    <xf numFmtId="0" fontId="5" fillId="2" borderId="1" xfId="36" applyFont="1" applyFill="1" applyBorder="1" applyAlignment="1" applyProtection="1">
      <alignment horizontal="center"/>
      <protection/>
    </xf>
    <xf numFmtId="0" fontId="5" fillId="2" borderId="4" xfId="36" applyFont="1" applyFill="1" applyBorder="1" applyAlignment="1" applyProtection="1">
      <alignment horizontal="center"/>
      <protection/>
    </xf>
    <xf numFmtId="0" fontId="5" fillId="2" borderId="7" xfId="36" applyFont="1" applyFill="1" applyBorder="1" applyAlignment="1">
      <alignment horizontal="center"/>
      <protection/>
    </xf>
    <xf numFmtId="0" fontId="5" fillId="2" borderId="15" xfId="36" applyFont="1" applyFill="1" applyBorder="1" applyAlignment="1">
      <alignment horizontal="center"/>
      <protection/>
    </xf>
    <xf numFmtId="0" fontId="5" fillId="2" borderId="11" xfId="36" applyFont="1" applyFill="1" applyBorder="1" applyAlignment="1">
      <alignment horizontal="center"/>
      <protection/>
    </xf>
    <xf numFmtId="0" fontId="7" fillId="2" borderId="10" xfId="37" applyFont="1" applyFill="1" applyBorder="1" applyAlignment="1" applyProtection="1">
      <alignment horizontal="center"/>
      <protection/>
    </xf>
    <xf numFmtId="0" fontId="7" fillId="2" borderId="8" xfId="37" applyFont="1" applyFill="1" applyBorder="1" applyAlignment="1" applyProtection="1">
      <alignment horizontal="center"/>
      <protection/>
    </xf>
    <xf numFmtId="0" fontId="7" fillId="2" borderId="10" xfId="37" applyFont="1" applyFill="1" applyBorder="1" applyAlignment="1">
      <alignment horizontal="center"/>
      <protection/>
    </xf>
    <xf numFmtId="0" fontId="7" fillId="2" borderId="2" xfId="37" applyFont="1" applyFill="1" applyBorder="1" applyAlignment="1">
      <alignment horizontal="center"/>
      <protection/>
    </xf>
    <xf numFmtId="0" fontId="7" fillId="2" borderId="13" xfId="37" applyFont="1" applyFill="1" applyBorder="1" applyAlignment="1" applyProtection="1">
      <alignment horizontal="center"/>
      <protection/>
    </xf>
    <xf numFmtId="0" fontId="7" fillId="2" borderId="14" xfId="37" applyFont="1" applyFill="1" applyBorder="1" applyAlignment="1" applyProtection="1">
      <alignment horizontal="center"/>
      <protection/>
    </xf>
    <xf numFmtId="0" fontId="5" fillId="0" borderId="0" xfId="37" applyFont="1" applyAlignment="1" applyProtection="1">
      <alignment horizontal="center"/>
      <protection/>
    </xf>
    <xf numFmtId="0" fontId="5" fillId="0" borderId="0" xfId="38" applyFont="1" applyAlignment="1" applyProtection="1">
      <alignment horizontal="center"/>
      <protection/>
    </xf>
    <xf numFmtId="0" fontId="5" fillId="2" borderId="10" xfId="39" applyFont="1" applyFill="1" applyBorder="1" applyAlignment="1" applyProtection="1">
      <alignment horizontal="center"/>
      <protection/>
    </xf>
    <xf numFmtId="0" fontId="5" fillId="2" borderId="2" xfId="39" applyFont="1" applyFill="1" applyBorder="1" applyAlignment="1" applyProtection="1">
      <alignment horizontal="center"/>
      <protection/>
    </xf>
    <xf numFmtId="0" fontId="5" fillId="2" borderId="8" xfId="39" applyFont="1" applyFill="1" applyBorder="1" applyAlignment="1" applyProtection="1">
      <alignment horizontal="center"/>
      <protection/>
    </xf>
    <xf numFmtId="0" fontId="5" fillId="0" borderId="0" xfId="39" applyFont="1" applyAlignment="1" applyProtection="1">
      <alignment horizontal="center"/>
      <protection/>
    </xf>
    <xf numFmtId="0" fontId="5" fillId="0" borderId="0" xfId="40" applyFont="1" applyAlignment="1" applyProtection="1">
      <alignment horizontal="center"/>
      <protection/>
    </xf>
    <xf numFmtId="0" fontId="7" fillId="0" borderId="0" xfId="40" applyFont="1" applyAlignment="1" applyProtection="1">
      <alignment horizontal="center"/>
      <protection/>
    </xf>
    <xf numFmtId="0" fontId="5" fillId="2" borderId="10" xfId="40" applyFont="1" applyFill="1" applyBorder="1" applyAlignment="1" applyProtection="1">
      <alignment horizontal="center"/>
      <protection/>
    </xf>
    <xf numFmtId="0" fontId="5" fillId="2" borderId="8" xfId="40" applyFont="1" applyFill="1" applyBorder="1" applyAlignment="1" applyProtection="1">
      <alignment horizontal="center"/>
      <protection/>
    </xf>
    <xf numFmtId="0" fontId="5" fillId="0" borderId="0" xfId="41" applyFont="1" applyAlignment="1" applyProtection="1">
      <alignment horizontal="center"/>
      <protection/>
    </xf>
    <xf numFmtId="188" fontId="5" fillId="2" borderId="13" xfId="42" applyFont="1" applyFill="1" applyBorder="1" applyAlignment="1" applyProtection="1">
      <alignment horizontal="center"/>
      <protection/>
    </xf>
    <xf numFmtId="188" fontId="5" fillId="2" borderId="14" xfId="42" applyFont="1" applyFill="1" applyBorder="1" applyAlignment="1" applyProtection="1">
      <alignment horizontal="center"/>
      <protection/>
    </xf>
    <xf numFmtId="188" fontId="5" fillId="2" borderId="10" xfId="42" applyFont="1" applyFill="1" applyBorder="1" applyAlignment="1" applyProtection="1">
      <alignment horizontal="center"/>
      <protection/>
    </xf>
    <xf numFmtId="188" fontId="5" fillId="2" borderId="8" xfId="42" applyFont="1" applyFill="1" applyBorder="1" applyAlignment="1" applyProtection="1">
      <alignment horizontal="center"/>
      <protection/>
    </xf>
    <xf numFmtId="188" fontId="5" fillId="0" borderId="0" xfId="42" applyFont="1" applyAlignment="1" applyProtection="1">
      <alignment horizontal="center"/>
      <protection/>
    </xf>
    <xf numFmtId="0" fontId="5" fillId="0" borderId="0" xfId="43" applyFont="1" applyAlignment="1" applyProtection="1">
      <alignment horizontal="center"/>
      <protection/>
    </xf>
    <xf numFmtId="0" fontId="5" fillId="2" borderId="12" xfId="44" applyFont="1" applyFill="1" applyBorder="1" applyAlignment="1" applyProtection="1">
      <alignment horizontal="center"/>
      <protection/>
    </xf>
    <xf numFmtId="0" fontId="5" fillId="2" borderId="9" xfId="44" applyFont="1" applyFill="1" applyBorder="1" applyAlignment="1" applyProtection="1">
      <alignment horizontal="center"/>
      <protection/>
    </xf>
    <xf numFmtId="0" fontId="5" fillId="0" borderId="0" xfId="44" applyFont="1" applyAlignment="1" applyProtection="1">
      <alignment horizontal="center"/>
      <protection/>
    </xf>
    <xf numFmtId="0" fontId="5" fillId="2" borderId="10" xfId="44" applyFont="1" applyFill="1" applyBorder="1" applyAlignment="1" applyProtection="1">
      <alignment horizontal="center"/>
      <protection/>
    </xf>
    <xf numFmtId="0" fontId="5" fillId="2" borderId="8" xfId="44" applyFont="1" applyFill="1" applyBorder="1" applyAlignment="1" applyProtection="1">
      <alignment horizontal="center"/>
      <protection/>
    </xf>
    <xf numFmtId="0" fontId="5" fillId="2" borderId="10" xfId="44" applyFont="1" applyFill="1" applyBorder="1" applyAlignment="1">
      <alignment horizontal="center"/>
      <protection/>
    </xf>
    <xf numFmtId="0" fontId="5" fillId="2" borderId="8" xfId="44" applyFont="1" applyFill="1" applyBorder="1" applyAlignment="1">
      <alignment horizontal="center"/>
      <protection/>
    </xf>
    <xf numFmtId="188" fontId="5" fillId="2" borderId="7" xfId="45" applyFont="1" applyFill="1" applyBorder="1" applyAlignment="1" applyProtection="1">
      <alignment horizontal="center"/>
      <protection/>
    </xf>
    <xf numFmtId="188" fontId="5" fillId="2" borderId="15" xfId="45" applyFont="1" applyFill="1" applyBorder="1" applyAlignment="1" applyProtection="1">
      <alignment horizontal="center"/>
      <protection/>
    </xf>
    <xf numFmtId="188" fontId="5" fillId="2" borderId="11" xfId="45" applyFont="1" applyFill="1" applyBorder="1" applyAlignment="1" applyProtection="1">
      <alignment horizontal="center"/>
      <protection/>
    </xf>
    <xf numFmtId="188" fontId="5" fillId="0" borderId="0" xfId="45" applyFont="1" applyAlignment="1" applyProtection="1">
      <alignment horizontal="center"/>
      <protection/>
    </xf>
    <xf numFmtId="188" fontId="5" fillId="2" borderId="2" xfId="45" applyFont="1" applyFill="1" applyBorder="1" applyAlignment="1" applyProtection="1">
      <alignment horizontal="center"/>
      <protection/>
    </xf>
    <xf numFmtId="0" fontId="5" fillId="2" borderId="10" xfId="46" applyFont="1" applyFill="1" applyBorder="1" applyAlignment="1" applyProtection="1">
      <alignment horizontal="center"/>
      <protection/>
    </xf>
    <xf numFmtId="0" fontId="5" fillId="2" borderId="8" xfId="46" applyFont="1" applyFill="1" applyBorder="1" applyAlignment="1" applyProtection="1">
      <alignment horizontal="center"/>
      <protection/>
    </xf>
    <xf numFmtId="0" fontId="5" fillId="0" borderId="0" xfId="46" applyFont="1" applyAlignment="1" applyProtection="1">
      <alignment horizontal="center"/>
      <protection/>
    </xf>
    <xf numFmtId="0" fontId="10" fillId="2" borderId="10" xfId="47" applyFont="1" applyFill="1" applyBorder="1" applyAlignment="1" applyProtection="1">
      <alignment horizontal="center"/>
      <protection/>
    </xf>
    <xf numFmtId="0" fontId="10" fillId="2" borderId="2" xfId="47" applyFont="1" applyFill="1" applyBorder="1" applyAlignment="1" applyProtection="1">
      <alignment horizontal="center"/>
      <protection/>
    </xf>
    <xf numFmtId="0" fontId="10" fillId="2" borderId="8" xfId="47" applyFont="1" applyFill="1" applyBorder="1" applyAlignment="1" applyProtection="1">
      <alignment horizontal="center"/>
      <protection/>
    </xf>
    <xf numFmtId="0" fontId="7" fillId="2" borderId="7" xfId="47" applyFont="1" applyFill="1" applyBorder="1" applyAlignment="1" applyProtection="1">
      <alignment horizontal="center"/>
      <protection/>
    </xf>
    <xf numFmtId="0" fontId="7" fillId="2" borderId="11" xfId="47" applyFont="1" applyFill="1" applyBorder="1" applyAlignment="1" applyProtection="1">
      <alignment horizontal="center"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 applyProtection="1">
      <alignment horizontal="center"/>
      <protection/>
    </xf>
    <xf numFmtId="0" fontId="5" fillId="2" borderId="10" xfId="47" applyFont="1" applyFill="1" applyBorder="1" applyAlignment="1" applyProtection="1">
      <alignment horizontal="center"/>
      <protection/>
    </xf>
    <xf numFmtId="0" fontId="5" fillId="2" borderId="2" xfId="47" applyFont="1" applyFill="1" applyBorder="1" applyAlignment="1" applyProtection="1">
      <alignment horizontal="center"/>
      <protection/>
    </xf>
    <xf numFmtId="0" fontId="5" fillId="2" borderId="8" xfId="47" applyFont="1" applyFill="1" applyBorder="1" applyAlignment="1" applyProtection="1">
      <alignment horizontal="center"/>
      <protection/>
    </xf>
    <xf numFmtId="188" fontId="5" fillId="0" borderId="0" xfId="48" applyFont="1" applyAlignment="1" applyProtection="1">
      <alignment horizontal="center"/>
      <protection/>
    </xf>
    <xf numFmtId="188" fontId="5" fillId="2" borderId="7" xfId="48" applyFont="1" applyFill="1" applyBorder="1" applyAlignment="1" applyProtection="1">
      <alignment horizontal="center"/>
      <protection/>
    </xf>
    <xf numFmtId="188" fontId="5" fillId="2" borderId="11" xfId="48" applyFont="1" applyFill="1" applyBorder="1" applyAlignment="1" applyProtection="1">
      <alignment horizontal="center"/>
      <protection/>
    </xf>
    <xf numFmtId="188" fontId="5" fillId="2" borderId="10" xfId="48" applyFont="1" applyFill="1" applyBorder="1" applyAlignment="1" applyProtection="1">
      <alignment horizontal="center"/>
      <protection/>
    </xf>
    <xf numFmtId="188" fontId="5" fillId="2" borderId="2" xfId="48" applyFont="1" applyFill="1" applyBorder="1" applyAlignment="1" applyProtection="1">
      <alignment horizontal="center"/>
      <protection/>
    </xf>
    <xf numFmtId="188" fontId="5" fillId="2" borderId="8" xfId="48" applyFont="1" applyFill="1" applyBorder="1" applyAlignment="1" applyProtection="1">
      <alignment horizontal="center"/>
      <protection/>
    </xf>
    <xf numFmtId="0" fontId="7" fillId="2" borderId="10" xfId="49" applyFont="1" applyFill="1" applyBorder="1" applyAlignment="1" applyProtection="1">
      <alignment horizontal="center"/>
      <protection/>
    </xf>
    <xf numFmtId="0" fontId="7" fillId="2" borderId="8" xfId="49" applyFont="1" applyFill="1" applyBorder="1" applyAlignment="1" applyProtection="1">
      <alignment horizontal="center"/>
      <protection/>
    </xf>
    <xf numFmtId="0" fontId="5" fillId="2" borderId="10" xfId="49" applyFont="1" applyFill="1" applyBorder="1" applyAlignment="1" applyProtection="1">
      <alignment horizontal="center"/>
      <protection/>
    </xf>
    <xf numFmtId="0" fontId="5" fillId="2" borderId="2" xfId="49" applyFont="1" applyFill="1" applyBorder="1" applyAlignment="1" applyProtection="1">
      <alignment horizontal="center"/>
      <protection/>
    </xf>
    <xf numFmtId="0" fontId="5" fillId="2" borderId="8" xfId="49" applyFont="1" applyFill="1" applyBorder="1" applyAlignment="1" applyProtection="1">
      <alignment horizontal="center"/>
      <protection/>
    </xf>
    <xf numFmtId="0" fontId="5" fillId="0" borderId="0" xfId="49" applyFont="1" applyAlignment="1" applyProtection="1">
      <alignment horizontal="center"/>
      <protection/>
    </xf>
    <xf numFmtId="0" fontId="5" fillId="0" borderId="0" xfId="50" applyFont="1" applyAlignment="1" applyProtection="1">
      <alignment horizontal="center"/>
      <protection/>
    </xf>
    <xf numFmtId="0" fontId="5" fillId="2" borderId="10" xfId="50" applyFont="1" applyFill="1" applyBorder="1" applyAlignment="1" applyProtection="1">
      <alignment horizontal="center"/>
      <protection/>
    </xf>
    <xf numFmtId="0" fontId="5" fillId="2" borderId="2" xfId="50" applyFont="1" applyFill="1" applyBorder="1" applyAlignment="1" applyProtection="1">
      <alignment horizontal="center"/>
      <protection/>
    </xf>
    <xf numFmtId="0" fontId="5" fillId="2" borderId="8" xfId="50" applyFont="1" applyFill="1" applyBorder="1" applyAlignment="1" applyProtection="1">
      <alignment horizontal="center"/>
      <protection/>
    </xf>
    <xf numFmtId="188" fontId="7" fillId="2" borderId="10" xfId="51" applyFont="1" applyFill="1" applyBorder="1" applyAlignment="1">
      <alignment horizontal="center"/>
      <protection/>
    </xf>
    <xf numFmtId="188" fontId="7" fillId="2" borderId="8" xfId="51" applyFont="1" applyFill="1" applyBorder="1" applyAlignment="1">
      <alignment horizontal="center"/>
      <protection/>
    </xf>
    <xf numFmtId="188" fontId="7" fillId="2" borderId="10" xfId="51" applyFont="1" applyFill="1" applyBorder="1" applyAlignment="1" applyProtection="1">
      <alignment horizontal="center"/>
      <protection/>
    </xf>
    <xf numFmtId="188" fontId="7" fillId="2" borderId="2" xfId="51" applyFont="1" applyFill="1" applyBorder="1" applyAlignment="1" applyProtection="1">
      <alignment horizontal="center"/>
      <protection/>
    </xf>
    <xf numFmtId="188" fontId="7" fillId="2" borderId="8" xfId="51" applyFont="1" applyFill="1" applyBorder="1" applyAlignment="1" applyProtection="1">
      <alignment horizontal="center"/>
      <protection/>
    </xf>
    <xf numFmtId="188" fontId="5" fillId="0" borderId="0" xfId="51" applyFont="1" applyAlignment="1" applyProtection="1">
      <alignment horizontal="center"/>
      <protection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Normal_CUAD02_1" xfId="19"/>
    <cellStyle name="Normal_CUAD03_1" xfId="20"/>
    <cellStyle name="Normal_CUAD04_1" xfId="21"/>
    <cellStyle name="Normal_CUAD06_1" xfId="22"/>
    <cellStyle name="Normal_CUAD07_1" xfId="23"/>
    <cellStyle name="Normal_CUAD08_1" xfId="24"/>
    <cellStyle name="Normal_CUAD09_1" xfId="25"/>
    <cellStyle name="Normal_CUAD1" xfId="26"/>
    <cellStyle name="Normal_CUAD10" xfId="27"/>
    <cellStyle name="Normal_CUAD11" xfId="28"/>
    <cellStyle name="Normal_CUAD12" xfId="29"/>
    <cellStyle name="Normal_CUAD13_1" xfId="30"/>
    <cellStyle name="Normal_CUAD14A-B" xfId="31"/>
    <cellStyle name="Normal_CUAD15A-B" xfId="32"/>
    <cellStyle name="Normal_CUAD16A-B" xfId="33"/>
    <cellStyle name="Normal_CUAD17_1" xfId="34"/>
    <cellStyle name="Normal_CUAD18A" xfId="35"/>
    <cellStyle name="Normal_CUAD19_1" xfId="36"/>
    <cellStyle name="Normal_CUAD20" xfId="37"/>
    <cellStyle name="Normal_CUAD21_1" xfId="38"/>
    <cellStyle name="Normal_CUAD22_1" xfId="39"/>
    <cellStyle name="Normal_CUAD23_1" xfId="40"/>
    <cellStyle name="Normal_CUAD24_1" xfId="41"/>
    <cellStyle name="Normal_CUAD25_1" xfId="42"/>
    <cellStyle name="Normal_CUAD26_1" xfId="43"/>
    <cellStyle name="Normal_CUAD27_1" xfId="44"/>
    <cellStyle name="Normal_CUAD28_1" xfId="45"/>
    <cellStyle name="Normal_CUAD29_1" xfId="46"/>
    <cellStyle name="Normal_CUAD30A-B" xfId="47"/>
    <cellStyle name="Normal_CUAD31_1" xfId="48"/>
    <cellStyle name="Normal_CUAD32_1" xfId="49"/>
    <cellStyle name="Normal_CUAD33_1" xfId="50"/>
    <cellStyle name="Normal_CUAD34_1" xfId="51"/>
    <cellStyle name="Normal_Manual 01" xfId="52"/>
    <cellStyle name="Percent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workbookViewId="0" topLeftCell="A1">
      <selection activeCell="B7" sqref="B7"/>
    </sheetView>
  </sheetViews>
  <sheetFormatPr defaultColWidth="11.19921875" defaultRowHeight="9"/>
  <cols>
    <col min="1" max="1" width="28.796875" style="1" customWidth="1"/>
    <col min="2" max="2" width="144.19921875" style="2" customWidth="1"/>
    <col min="3" max="3" width="7.796875" style="1" customWidth="1"/>
    <col min="4" max="16384" width="16" style="1" customWidth="1"/>
  </cols>
  <sheetData>
    <row r="1" spans="1:3" ht="12.75">
      <c r="A1" s="1071" t="s">
        <v>50</v>
      </c>
      <c r="B1" s="1071"/>
      <c r="C1" s="1071"/>
    </row>
    <row r="2" spans="1:3" ht="12.75">
      <c r="A2" s="1071" t="s">
        <v>51</v>
      </c>
      <c r="B2" s="1071"/>
      <c r="C2" s="1071"/>
    </row>
    <row r="4" spans="1:3" ht="12.75">
      <c r="A4" s="1071" t="s">
        <v>16</v>
      </c>
      <c r="B4" s="1071"/>
      <c r="C4" s="1071"/>
    </row>
    <row r="5" ht="12.75">
      <c r="C5" s="3" t="s">
        <v>24</v>
      </c>
    </row>
    <row r="6" ht="19.5" customHeight="1">
      <c r="A6" s="4" t="s">
        <v>25</v>
      </c>
    </row>
    <row r="7" spans="1:2" s="10" customFormat="1" ht="19.5" customHeight="1">
      <c r="A7" s="3" t="s">
        <v>52</v>
      </c>
      <c r="B7" s="9" t="s">
        <v>53</v>
      </c>
    </row>
    <row r="8" spans="1:3" s="5" customFormat="1" ht="12.75">
      <c r="A8" s="5" t="s">
        <v>26</v>
      </c>
      <c r="B8" s="7" t="s">
        <v>72</v>
      </c>
      <c r="C8" s="5">
        <v>1</v>
      </c>
    </row>
    <row r="9" spans="1:3" s="5" customFormat="1" ht="12.75">
      <c r="A9" s="5" t="s">
        <v>35</v>
      </c>
      <c r="B9" s="7" t="s">
        <v>37</v>
      </c>
      <c r="C9" s="5">
        <v>2</v>
      </c>
    </row>
    <row r="10" spans="1:3" s="5" customFormat="1" ht="12.75">
      <c r="A10" s="5" t="s">
        <v>36</v>
      </c>
      <c r="B10" s="7" t="s">
        <v>38</v>
      </c>
      <c r="C10" s="5">
        <v>3</v>
      </c>
    </row>
    <row r="11" spans="1:3" s="5" customFormat="1" ht="25.5">
      <c r="A11" s="5" t="s">
        <v>0</v>
      </c>
      <c r="B11" s="7" t="s">
        <v>39</v>
      </c>
      <c r="C11" s="5">
        <v>4</v>
      </c>
    </row>
    <row r="12" spans="1:3" s="5" customFormat="1" ht="12.75">
      <c r="A12" s="5" t="s">
        <v>1</v>
      </c>
      <c r="B12" s="7" t="s">
        <v>40</v>
      </c>
      <c r="C12" s="5">
        <v>5</v>
      </c>
    </row>
    <row r="13" spans="1:3" s="5" customFormat="1" ht="12.75">
      <c r="A13" s="5" t="s">
        <v>2</v>
      </c>
      <c r="B13" s="7" t="s">
        <v>41</v>
      </c>
      <c r="C13" s="5">
        <v>6</v>
      </c>
    </row>
    <row r="14" spans="1:3" s="5" customFormat="1" ht="25.5">
      <c r="A14" s="5" t="s">
        <v>3</v>
      </c>
      <c r="B14" s="7" t="s">
        <v>42</v>
      </c>
      <c r="C14" s="5">
        <v>7</v>
      </c>
    </row>
    <row r="15" spans="1:3" s="5" customFormat="1" ht="25.5">
      <c r="A15" s="5" t="s">
        <v>4</v>
      </c>
      <c r="B15" s="7" t="s">
        <v>43</v>
      </c>
      <c r="C15" s="5">
        <v>8</v>
      </c>
    </row>
    <row r="16" spans="1:3" s="5" customFormat="1" ht="12.75">
      <c r="A16" s="5" t="s">
        <v>5</v>
      </c>
      <c r="B16" s="7" t="s">
        <v>44</v>
      </c>
      <c r="C16" s="5">
        <v>9</v>
      </c>
    </row>
    <row r="17" spans="1:3" s="5" customFormat="1" ht="25.5">
      <c r="A17" s="5" t="s">
        <v>6</v>
      </c>
      <c r="B17" s="7" t="s">
        <v>45</v>
      </c>
      <c r="C17" s="5">
        <v>11</v>
      </c>
    </row>
    <row r="18" spans="1:3" s="5" customFormat="1" ht="25.5">
      <c r="A18" s="5" t="s">
        <v>7</v>
      </c>
      <c r="B18" s="7" t="s">
        <v>46</v>
      </c>
      <c r="C18" s="5">
        <v>13</v>
      </c>
    </row>
    <row r="19" spans="1:3" s="5" customFormat="1" ht="25.5">
      <c r="A19" s="5" t="s">
        <v>27</v>
      </c>
      <c r="B19" s="7" t="s">
        <v>47</v>
      </c>
      <c r="C19" s="5">
        <v>14</v>
      </c>
    </row>
    <row r="20" spans="1:3" s="5" customFormat="1" ht="12.75">
      <c r="A20" s="5" t="s">
        <v>28</v>
      </c>
      <c r="B20" s="7" t="s">
        <v>48</v>
      </c>
      <c r="C20" s="5">
        <v>15</v>
      </c>
    </row>
    <row r="21" spans="1:3" s="5" customFormat="1" ht="12.75">
      <c r="A21" s="5" t="s">
        <v>8</v>
      </c>
      <c r="B21" s="7" t="s">
        <v>49</v>
      </c>
      <c r="C21" s="5">
        <v>17</v>
      </c>
    </row>
    <row r="22" spans="1:3" s="5" customFormat="1" ht="25.5">
      <c r="A22" s="5" t="s">
        <v>29</v>
      </c>
      <c r="B22" s="7" t="s">
        <v>73</v>
      </c>
      <c r="C22" s="5">
        <v>19</v>
      </c>
    </row>
    <row r="23" spans="1:3" s="5" customFormat="1" ht="25.5">
      <c r="A23" s="5" t="s">
        <v>30</v>
      </c>
      <c r="B23" s="7" t="s">
        <v>54</v>
      </c>
      <c r="C23" s="5">
        <v>21</v>
      </c>
    </row>
    <row r="24" spans="1:3" s="5" customFormat="1" ht="12.75">
      <c r="A24" s="5" t="s">
        <v>9</v>
      </c>
      <c r="B24" s="7" t="s">
        <v>55</v>
      </c>
      <c r="C24" s="5">
        <v>23</v>
      </c>
    </row>
    <row r="25" spans="1:3" s="5" customFormat="1" ht="25.5">
      <c r="A25" s="5" t="s">
        <v>31</v>
      </c>
      <c r="B25" s="7" t="s">
        <v>56</v>
      </c>
      <c r="C25" s="5">
        <v>24</v>
      </c>
    </row>
    <row r="26" spans="1:3" s="5" customFormat="1" ht="12.75">
      <c r="A26" s="5" t="s">
        <v>32</v>
      </c>
      <c r="B26" s="7" t="s">
        <v>57</v>
      </c>
      <c r="C26" s="5">
        <v>26</v>
      </c>
    </row>
    <row r="27" spans="1:3" s="5" customFormat="1" ht="25.5">
      <c r="A27" s="8" t="s">
        <v>10</v>
      </c>
      <c r="B27" s="7" t="s">
        <v>58</v>
      </c>
      <c r="C27" s="5">
        <v>27</v>
      </c>
    </row>
    <row r="28" spans="1:3" s="5" customFormat="1" ht="12.75">
      <c r="A28" s="5" t="s">
        <v>33</v>
      </c>
      <c r="B28" s="7" t="s">
        <v>59</v>
      </c>
      <c r="C28" s="5">
        <v>28</v>
      </c>
    </row>
    <row r="29" spans="1:3" s="5" customFormat="1" ht="12.75">
      <c r="A29" s="5" t="s">
        <v>34</v>
      </c>
      <c r="B29" s="7" t="s">
        <v>60</v>
      </c>
      <c r="C29" s="5">
        <v>29</v>
      </c>
    </row>
    <row r="30" spans="1:3" s="5" customFormat="1" ht="12.75">
      <c r="A30" s="5" t="s">
        <v>11</v>
      </c>
      <c r="B30" s="7" t="s">
        <v>61</v>
      </c>
      <c r="C30" s="5">
        <v>30</v>
      </c>
    </row>
    <row r="31" spans="1:3" s="5" customFormat="1" ht="12.75">
      <c r="A31" s="5" t="s">
        <v>12</v>
      </c>
      <c r="B31" s="7" t="s">
        <v>62</v>
      </c>
      <c r="C31" s="5">
        <v>31</v>
      </c>
    </row>
    <row r="32" spans="1:3" s="5" customFormat="1" ht="12.75">
      <c r="A32" s="5" t="s">
        <v>13</v>
      </c>
      <c r="B32" s="7" t="s">
        <v>63</v>
      </c>
      <c r="C32" s="5">
        <v>32</v>
      </c>
    </row>
    <row r="33" spans="1:3" s="5" customFormat="1" ht="12.75">
      <c r="A33" s="5" t="s">
        <v>14</v>
      </c>
      <c r="B33" s="7" t="s">
        <v>64</v>
      </c>
      <c r="C33" s="5">
        <v>33</v>
      </c>
    </row>
    <row r="34" spans="1:3" s="5" customFormat="1" ht="12.75">
      <c r="A34" s="5" t="s">
        <v>15</v>
      </c>
      <c r="B34" s="7" t="s">
        <v>65</v>
      </c>
      <c r="C34" s="5">
        <v>34</v>
      </c>
    </row>
    <row r="35" spans="1:3" s="5" customFormat="1" ht="12.75">
      <c r="A35" s="5" t="s">
        <v>23</v>
      </c>
      <c r="B35" s="7" t="s">
        <v>66</v>
      </c>
      <c r="C35" s="5">
        <v>35</v>
      </c>
    </row>
    <row r="36" spans="1:3" s="5" customFormat="1" ht="12.75">
      <c r="A36" s="5" t="s">
        <v>17</v>
      </c>
      <c r="B36" s="7" t="s">
        <v>67</v>
      </c>
      <c r="C36" s="5">
        <v>36</v>
      </c>
    </row>
    <row r="37" spans="1:3" s="5" customFormat="1" ht="12.75">
      <c r="A37" s="5" t="s">
        <v>18</v>
      </c>
      <c r="B37" s="7" t="s">
        <v>68</v>
      </c>
      <c r="C37" s="5">
        <v>37</v>
      </c>
    </row>
    <row r="38" spans="1:3" s="5" customFormat="1" ht="12.75">
      <c r="A38" s="5" t="s">
        <v>19</v>
      </c>
      <c r="B38" s="7" t="s">
        <v>69</v>
      </c>
      <c r="C38" s="5">
        <v>39</v>
      </c>
    </row>
    <row r="39" spans="1:3" s="5" customFormat="1" ht="12.75">
      <c r="A39" s="5" t="s">
        <v>20</v>
      </c>
      <c r="B39" s="7" t="s">
        <v>69</v>
      </c>
      <c r="C39" s="5">
        <v>40</v>
      </c>
    </row>
    <row r="40" spans="1:3" s="5" customFormat="1" ht="12.75">
      <c r="A40" s="5" t="s">
        <v>21</v>
      </c>
      <c r="B40" s="7" t="s">
        <v>70</v>
      </c>
      <c r="C40" s="5">
        <v>41</v>
      </c>
    </row>
    <row r="41" spans="1:3" s="5" customFormat="1" ht="12.75">
      <c r="A41" s="5" t="s">
        <v>22</v>
      </c>
      <c r="B41" s="7" t="s">
        <v>71</v>
      </c>
      <c r="C41" s="5">
        <v>42</v>
      </c>
    </row>
    <row r="42" s="5" customFormat="1" ht="12.75">
      <c r="B42" s="6"/>
    </row>
    <row r="43" s="5" customFormat="1" ht="12.75">
      <c r="B43" s="6"/>
    </row>
    <row r="44" s="5" customFormat="1" ht="12.75">
      <c r="B44" s="6"/>
    </row>
    <row r="45" s="5" customFormat="1" ht="12.75">
      <c r="B45" s="6"/>
    </row>
    <row r="46" s="5" customFormat="1" ht="12.75">
      <c r="B46" s="6"/>
    </row>
    <row r="47" s="5" customFormat="1" ht="12.75">
      <c r="B47" s="6"/>
    </row>
    <row r="48" s="5" customFormat="1" ht="12.75">
      <c r="B48" s="6"/>
    </row>
    <row r="49" s="5" customFormat="1" ht="12.75">
      <c r="B49" s="6"/>
    </row>
    <row r="50" s="5" customFormat="1" ht="12.75">
      <c r="B50" s="6"/>
    </row>
    <row r="51" s="5" customFormat="1" ht="12.75">
      <c r="B51" s="6"/>
    </row>
    <row r="52" s="5" customFormat="1" ht="12.75">
      <c r="B52" s="6"/>
    </row>
    <row r="53" s="5" customFormat="1" ht="12.75">
      <c r="B53" s="6"/>
    </row>
    <row r="54" s="5" customFormat="1" ht="12.75">
      <c r="B54" s="6"/>
    </row>
    <row r="55" s="5" customFormat="1" ht="12.75">
      <c r="B55" s="6"/>
    </row>
    <row r="56" s="5" customFormat="1" ht="12.75">
      <c r="B56" s="6"/>
    </row>
    <row r="57" s="5" customFormat="1" ht="12.75">
      <c r="B57" s="6"/>
    </row>
    <row r="58" s="5" customFormat="1" ht="12.75">
      <c r="B58" s="6"/>
    </row>
    <row r="59" s="5" customFormat="1" ht="12.75">
      <c r="B59" s="6"/>
    </row>
    <row r="60" s="5" customFormat="1" ht="12.75">
      <c r="B60" s="6"/>
    </row>
    <row r="61" s="5" customFormat="1" ht="12.75">
      <c r="B61" s="6"/>
    </row>
    <row r="62" s="5" customFormat="1" ht="12.75">
      <c r="B62" s="6"/>
    </row>
    <row r="63" s="5" customFormat="1" ht="12.75">
      <c r="B63" s="6"/>
    </row>
    <row r="64" s="5" customFormat="1" ht="12.75">
      <c r="B64" s="6"/>
    </row>
    <row r="65" s="5" customFormat="1" ht="12.75">
      <c r="B65" s="6"/>
    </row>
    <row r="66" s="5" customFormat="1" ht="12.75">
      <c r="B66" s="6"/>
    </row>
    <row r="67" s="5" customFormat="1" ht="12.75">
      <c r="B67" s="6"/>
    </row>
    <row r="68" s="5" customFormat="1" ht="12.75">
      <c r="B68" s="6"/>
    </row>
    <row r="69" s="5" customFormat="1" ht="12.75">
      <c r="B69" s="6"/>
    </row>
    <row r="70" s="5" customFormat="1" ht="12.75">
      <c r="B70" s="6"/>
    </row>
    <row r="71" s="5" customFormat="1" ht="12.75">
      <c r="B71" s="6"/>
    </row>
    <row r="72" s="5" customFormat="1" ht="12.75">
      <c r="B72" s="6"/>
    </row>
    <row r="73" s="5" customFormat="1" ht="12.75">
      <c r="B73" s="6"/>
    </row>
    <row r="74" s="5" customFormat="1" ht="12.75">
      <c r="B74" s="6"/>
    </row>
    <row r="75" s="5" customFormat="1" ht="12.75">
      <c r="B75" s="6"/>
    </row>
    <row r="76" s="5" customFormat="1" ht="12.75">
      <c r="B76" s="6"/>
    </row>
    <row r="77" s="5" customFormat="1" ht="12.75">
      <c r="B77" s="6"/>
    </row>
    <row r="78" s="5" customFormat="1" ht="12.75">
      <c r="B78" s="6"/>
    </row>
    <row r="79" s="5" customFormat="1" ht="12.75">
      <c r="B79" s="6"/>
    </row>
    <row r="80" s="5" customFormat="1" ht="12.75">
      <c r="B80" s="6"/>
    </row>
    <row r="81" s="5" customFormat="1" ht="12.75">
      <c r="B81" s="6"/>
    </row>
    <row r="82" s="5" customFormat="1" ht="12.75">
      <c r="B82" s="6"/>
    </row>
    <row r="83" s="5" customFormat="1" ht="12.75">
      <c r="B83" s="6"/>
    </row>
    <row r="84" s="5" customFormat="1" ht="12.75">
      <c r="B84" s="6"/>
    </row>
    <row r="85" s="5" customFormat="1" ht="12.75">
      <c r="B85" s="6"/>
    </row>
    <row r="86" s="5" customFormat="1" ht="12.75">
      <c r="B86" s="6"/>
    </row>
    <row r="87" s="5" customFormat="1" ht="12.75">
      <c r="B87" s="6"/>
    </row>
    <row r="88" s="5" customFormat="1" ht="12.75">
      <c r="B88" s="6"/>
    </row>
    <row r="89" s="5" customFormat="1" ht="12.75">
      <c r="B89" s="6"/>
    </row>
    <row r="90" s="5" customFormat="1" ht="12.75">
      <c r="B90" s="6"/>
    </row>
    <row r="91" s="5" customFormat="1" ht="12.75">
      <c r="B91" s="6"/>
    </row>
    <row r="92" s="5" customFormat="1" ht="12.75">
      <c r="B92" s="6"/>
    </row>
    <row r="93" s="5" customFormat="1" ht="12.75">
      <c r="B93" s="6"/>
    </row>
    <row r="94" s="5" customFormat="1" ht="12.75">
      <c r="B94" s="6"/>
    </row>
    <row r="95" s="5" customFormat="1" ht="12.75">
      <c r="B95" s="6"/>
    </row>
    <row r="96" s="5" customFormat="1" ht="12.75">
      <c r="B96" s="6"/>
    </row>
    <row r="97" s="5" customFormat="1" ht="12.75">
      <c r="B97" s="6"/>
    </row>
    <row r="98" s="5" customFormat="1" ht="12.75">
      <c r="B98" s="6"/>
    </row>
    <row r="99" s="5" customFormat="1" ht="12.75">
      <c r="B99" s="6"/>
    </row>
    <row r="100" s="5" customFormat="1" ht="12.75">
      <c r="B100" s="6"/>
    </row>
    <row r="101" s="5" customFormat="1" ht="12.75">
      <c r="B101" s="6"/>
    </row>
    <row r="102" s="5" customFormat="1" ht="12.75">
      <c r="B102" s="6"/>
    </row>
    <row r="103" s="5" customFormat="1" ht="12.75">
      <c r="B103" s="6"/>
    </row>
    <row r="104" s="5" customFormat="1" ht="12.75">
      <c r="B104" s="6"/>
    </row>
    <row r="105" s="5" customFormat="1" ht="12.75">
      <c r="B105" s="6"/>
    </row>
    <row r="106" s="5" customFormat="1" ht="12.75">
      <c r="B106" s="6"/>
    </row>
    <row r="107" s="5" customFormat="1" ht="12.75">
      <c r="B107" s="6"/>
    </row>
    <row r="108" s="5" customFormat="1" ht="12.75">
      <c r="B108" s="6"/>
    </row>
    <row r="109" s="5" customFormat="1" ht="12.75">
      <c r="B109" s="6"/>
    </row>
    <row r="110" s="5" customFormat="1" ht="12.75">
      <c r="B110" s="6"/>
    </row>
    <row r="111" s="5" customFormat="1" ht="12.75">
      <c r="B111" s="6"/>
    </row>
    <row r="112" s="5" customFormat="1" ht="12.75">
      <c r="B112" s="6"/>
    </row>
    <row r="113" s="5" customFormat="1" ht="12.75">
      <c r="B113" s="6"/>
    </row>
    <row r="114" s="5" customFormat="1" ht="12.75">
      <c r="B114" s="6"/>
    </row>
    <row r="115" s="5" customFormat="1" ht="12.75">
      <c r="B115" s="6"/>
    </row>
    <row r="116" s="5" customFormat="1" ht="12.75">
      <c r="B116" s="6"/>
    </row>
    <row r="117" s="5" customFormat="1" ht="12.75">
      <c r="B117" s="6"/>
    </row>
    <row r="118" s="5" customFormat="1" ht="12.75">
      <c r="B118" s="6"/>
    </row>
    <row r="119" s="5" customFormat="1" ht="12.75">
      <c r="B119" s="6"/>
    </row>
    <row r="120" s="5" customFormat="1" ht="12.75">
      <c r="B120" s="6"/>
    </row>
    <row r="121" s="5" customFormat="1" ht="12.75">
      <c r="B121" s="6"/>
    </row>
    <row r="122" s="5" customFormat="1" ht="12.75">
      <c r="B122" s="6"/>
    </row>
    <row r="123" s="5" customFormat="1" ht="12.75">
      <c r="B123" s="6"/>
    </row>
    <row r="124" s="5" customFormat="1" ht="12.75">
      <c r="B124" s="6"/>
    </row>
    <row r="125" s="5" customFormat="1" ht="12.75">
      <c r="B125" s="6"/>
    </row>
    <row r="126" s="5" customFormat="1" ht="12.75">
      <c r="B126" s="6"/>
    </row>
    <row r="127" s="5" customFormat="1" ht="12.75">
      <c r="B127" s="6"/>
    </row>
    <row r="128" s="5" customFormat="1" ht="12.75">
      <c r="B128" s="6"/>
    </row>
    <row r="129" s="5" customFormat="1" ht="12.75">
      <c r="B129" s="6"/>
    </row>
    <row r="130" s="5" customFormat="1" ht="12.75">
      <c r="B130" s="6"/>
    </row>
    <row r="131" s="5" customFormat="1" ht="12.75">
      <c r="B131" s="6"/>
    </row>
    <row r="132" s="5" customFormat="1" ht="12.75">
      <c r="B132" s="6"/>
    </row>
    <row r="133" s="5" customFormat="1" ht="12.75">
      <c r="B133" s="6"/>
    </row>
    <row r="134" s="5" customFormat="1" ht="12.75">
      <c r="B134" s="6"/>
    </row>
    <row r="135" s="5" customFormat="1" ht="12.75">
      <c r="B135" s="6"/>
    </row>
    <row r="136" s="5" customFormat="1" ht="12.75">
      <c r="B136" s="6"/>
    </row>
    <row r="137" s="5" customFormat="1" ht="12.75">
      <c r="B137" s="6"/>
    </row>
    <row r="138" s="5" customFormat="1" ht="12.75">
      <c r="B138" s="6"/>
    </row>
    <row r="139" s="5" customFormat="1" ht="12.75">
      <c r="B139" s="6"/>
    </row>
    <row r="140" s="5" customFormat="1" ht="12.75">
      <c r="B140" s="6"/>
    </row>
    <row r="141" s="5" customFormat="1" ht="12.75">
      <c r="B141" s="6"/>
    </row>
    <row r="142" s="5" customFormat="1" ht="12.75">
      <c r="B142" s="6"/>
    </row>
    <row r="143" s="5" customFormat="1" ht="12.75">
      <c r="B143" s="6"/>
    </row>
    <row r="144" s="5" customFormat="1" ht="12.75">
      <c r="B144" s="6"/>
    </row>
    <row r="145" s="5" customFormat="1" ht="12.75">
      <c r="B145" s="6"/>
    </row>
    <row r="146" s="5" customFormat="1" ht="12.75">
      <c r="B146" s="6"/>
    </row>
    <row r="147" s="5" customFormat="1" ht="12.75">
      <c r="B147" s="6"/>
    </row>
    <row r="148" s="5" customFormat="1" ht="12.75">
      <c r="B148" s="6"/>
    </row>
    <row r="149" s="5" customFormat="1" ht="12.75">
      <c r="B149" s="6"/>
    </row>
    <row r="150" s="5" customFormat="1" ht="12.75">
      <c r="B150" s="6"/>
    </row>
    <row r="151" s="5" customFormat="1" ht="12.75">
      <c r="B151" s="6"/>
    </row>
    <row r="152" s="5" customFormat="1" ht="12.75">
      <c r="B152" s="6"/>
    </row>
    <row r="153" s="5" customFormat="1" ht="12.75">
      <c r="B153" s="6"/>
    </row>
    <row r="154" s="5" customFormat="1" ht="12.75">
      <c r="B154" s="6"/>
    </row>
    <row r="155" s="5" customFormat="1" ht="12.75">
      <c r="B155" s="6"/>
    </row>
  </sheetData>
  <sheetProtection password="CA55" sheet="1" objects="1" scenarios="1"/>
  <mergeCells count="3">
    <mergeCell ref="A1:C1"/>
    <mergeCell ref="A2:C2"/>
    <mergeCell ref="A4:C4"/>
  </mergeCells>
  <printOptions horizontalCentered="1"/>
  <pageMargins left="0.75" right="0.75" top="0.48" bottom="0.39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45"/>
  <sheetViews>
    <sheetView showGridLines="0" workbookViewId="0" topLeftCell="A1">
      <selection activeCell="A10" sqref="A10"/>
    </sheetView>
  </sheetViews>
  <sheetFormatPr defaultColWidth="10.59765625" defaultRowHeight="9"/>
  <cols>
    <col min="1" max="1" width="43" style="238" customWidth="1"/>
    <col min="2" max="2" width="11.3984375" style="238" customWidth="1"/>
    <col min="3" max="3" width="10.3984375" style="238" customWidth="1"/>
    <col min="4" max="4" width="11.19921875" style="238" customWidth="1"/>
    <col min="5" max="5" width="10.59765625" style="238" customWidth="1"/>
    <col min="6" max="6" width="9" style="238" customWidth="1"/>
    <col min="7" max="7" width="10.59765625" style="238" customWidth="1"/>
    <col min="8" max="8" width="8.796875" style="238" customWidth="1"/>
    <col min="9" max="9" width="10.3984375" style="238" customWidth="1"/>
    <col min="10" max="10" width="8.3984375" style="238" customWidth="1"/>
    <col min="11" max="11" width="10.3984375" style="238" customWidth="1"/>
    <col min="12" max="12" width="8.796875" style="238" customWidth="1"/>
    <col min="13" max="13" width="10.19921875" style="238" customWidth="1"/>
    <col min="14" max="14" width="8.3984375" style="238" customWidth="1"/>
    <col min="15" max="15" width="10.3984375" style="238" customWidth="1"/>
    <col min="16" max="16" width="9.19921875" style="238" customWidth="1"/>
    <col min="17" max="17" width="10.3984375" style="238" customWidth="1"/>
    <col min="18" max="18" width="9" style="238" customWidth="1"/>
    <col min="19" max="19" width="10.796875" style="238" customWidth="1"/>
    <col min="20" max="20" width="8.59765625" style="238" customWidth="1"/>
    <col min="21" max="21" width="10.3984375" style="238" customWidth="1"/>
    <col min="22" max="22" width="8.796875" style="238" customWidth="1"/>
    <col min="23" max="23" width="10.3984375" style="238" customWidth="1"/>
    <col min="24" max="24" width="9" style="238" customWidth="1"/>
    <col min="25" max="25" width="10.3984375" style="238" customWidth="1"/>
    <col min="26" max="26" width="9" style="238" customWidth="1"/>
    <col min="27" max="27" width="10.3984375" style="238" customWidth="1"/>
    <col min="28" max="28" width="9" style="238" customWidth="1"/>
    <col min="29" max="29" width="10.3984375" style="238" customWidth="1"/>
    <col min="30" max="30" width="8.796875" style="238" customWidth="1"/>
    <col min="31" max="31" width="10.19921875" style="238" customWidth="1"/>
    <col min="32" max="32" width="8.796875" style="238" customWidth="1"/>
    <col min="33" max="33" width="10.796875" style="238" customWidth="1"/>
    <col min="34" max="34" width="12" style="238" customWidth="1"/>
    <col min="35" max="16384" width="10.59765625" style="238" customWidth="1"/>
  </cols>
  <sheetData>
    <row r="1" spans="1:34" ht="12">
      <c r="A1" s="1060" t="s">
        <v>74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</row>
    <row r="2" spans="1:34" ht="1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</row>
    <row r="3" spans="1:34" ht="12">
      <c r="A3" s="1060" t="s">
        <v>381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</row>
    <row r="4" spans="1:34" ht="1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</row>
    <row r="5" spans="1:34" ht="12">
      <c r="A5" s="240" t="s">
        <v>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</row>
    <row r="6" spans="1:34" ht="12">
      <c r="A6" s="241" t="s">
        <v>52</v>
      </c>
      <c r="B6" s="242" t="s">
        <v>128</v>
      </c>
      <c r="C6" s="1061" t="s">
        <v>382</v>
      </c>
      <c r="D6" s="1057"/>
      <c r="E6" s="241" t="s">
        <v>383</v>
      </c>
      <c r="F6" s="243"/>
      <c r="G6" s="241" t="s">
        <v>384</v>
      </c>
      <c r="H6" s="243"/>
      <c r="I6" s="1056" t="s">
        <v>385</v>
      </c>
      <c r="J6" s="1057"/>
      <c r="K6" s="1056" t="s">
        <v>386</v>
      </c>
      <c r="L6" s="1057"/>
      <c r="M6" s="1056" t="s">
        <v>387</v>
      </c>
      <c r="N6" s="1057"/>
      <c r="O6" s="241" t="s">
        <v>388</v>
      </c>
      <c r="P6" s="243"/>
      <c r="Q6" s="1056" t="s">
        <v>389</v>
      </c>
      <c r="R6" s="1057"/>
      <c r="S6" s="1056" t="s">
        <v>390</v>
      </c>
      <c r="T6" s="1057"/>
      <c r="U6" s="241" t="s">
        <v>391</v>
      </c>
      <c r="V6" s="243"/>
      <c r="W6" s="241" t="s">
        <v>392</v>
      </c>
      <c r="X6" s="243"/>
      <c r="Y6" s="1056" t="s">
        <v>393</v>
      </c>
      <c r="Z6" s="1057"/>
      <c r="AA6" s="241" t="s">
        <v>394</v>
      </c>
      <c r="AB6" s="243"/>
      <c r="AC6" s="1056" t="s">
        <v>395</v>
      </c>
      <c r="AD6" s="1057"/>
      <c r="AE6" s="241" t="s">
        <v>396</v>
      </c>
      <c r="AF6" s="243"/>
      <c r="AG6" s="244" t="s">
        <v>397</v>
      </c>
      <c r="AH6" s="243"/>
    </row>
    <row r="7" spans="1:34" ht="12">
      <c r="A7" s="245"/>
      <c r="B7" s="246" t="s">
        <v>316</v>
      </c>
      <c r="C7" s="1062" t="s">
        <v>398</v>
      </c>
      <c r="D7" s="1059"/>
      <c r="E7" s="247" t="s">
        <v>399</v>
      </c>
      <c r="F7" s="248"/>
      <c r="G7" s="1058" t="s">
        <v>400</v>
      </c>
      <c r="H7" s="1059"/>
      <c r="I7" s="1058" t="s">
        <v>401</v>
      </c>
      <c r="J7" s="1059"/>
      <c r="K7" s="1058" t="s">
        <v>402</v>
      </c>
      <c r="L7" s="1059"/>
      <c r="M7" s="1058" t="s">
        <v>403</v>
      </c>
      <c r="N7" s="1059"/>
      <c r="O7" s="247" t="s">
        <v>404</v>
      </c>
      <c r="P7" s="248"/>
      <c r="Q7" s="1058" t="s">
        <v>405</v>
      </c>
      <c r="R7" s="1059"/>
      <c r="S7" s="247" t="s">
        <v>406</v>
      </c>
      <c r="T7" s="248"/>
      <c r="U7" s="247" t="s">
        <v>407</v>
      </c>
      <c r="V7" s="248"/>
      <c r="W7" s="247" t="s">
        <v>408</v>
      </c>
      <c r="X7" s="248"/>
      <c r="Y7" s="247" t="s">
        <v>409</v>
      </c>
      <c r="Z7" s="248"/>
      <c r="AA7" s="247" t="s">
        <v>410</v>
      </c>
      <c r="AB7" s="248"/>
      <c r="AC7" s="247" t="s">
        <v>410</v>
      </c>
      <c r="AD7" s="248"/>
      <c r="AE7" s="247" t="s">
        <v>411</v>
      </c>
      <c r="AF7" s="248"/>
      <c r="AG7" s="1058" t="s">
        <v>398</v>
      </c>
      <c r="AH7" s="1059"/>
    </row>
    <row r="8" spans="1:34" ht="12">
      <c r="A8" s="247" t="s">
        <v>412</v>
      </c>
      <c r="B8" s="246" t="s">
        <v>329</v>
      </c>
      <c r="C8" s="249"/>
      <c r="D8" s="250"/>
      <c r="E8" s="251" t="s">
        <v>413</v>
      </c>
      <c r="F8" s="250"/>
      <c r="G8" s="245"/>
      <c r="H8" s="248"/>
      <c r="I8" s="245"/>
      <c r="J8" s="248"/>
      <c r="K8" s="245"/>
      <c r="L8" s="248"/>
      <c r="M8" s="245"/>
      <c r="N8" s="248"/>
      <c r="O8" s="247" t="s">
        <v>414</v>
      </c>
      <c r="P8" s="248"/>
      <c r="Q8" s="247"/>
      <c r="R8" s="248"/>
      <c r="S8" s="245"/>
      <c r="T8" s="248"/>
      <c r="U8" s="247" t="s">
        <v>415</v>
      </c>
      <c r="V8" s="248"/>
      <c r="W8" s="245"/>
      <c r="X8" s="248"/>
      <c r="Y8" s="245"/>
      <c r="Z8" s="248"/>
      <c r="AA8" s="245"/>
      <c r="AB8" s="248"/>
      <c r="AC8" s="245"/>
      <c r="AD8" s="248"/>
      <c r="AE8" s="247" t="s">
        <v>416</v>
      </c>
      <c r="AF8" s="248"/>
      <c r="AG8" s="252"/>
      <c r="AH8" s="248"/>
    </row>
    <row r="9" spans="1:34" ht="12">
      <c r="A9" s="253"/>
      <c r="B9" s="254"/>
      <c r="C9" s="255" t="s">
        <v>417</v>
      </c>
      <c r="D9" s="256" t="s">
        <v>342</v>
      </c>
      <c r="E9" s="257" t="s">
        <v>418</v>
      </c>
      <c r="F9" s="257" t="s">
        <v>419</v>
      </c>
      <c r="G9" s="257" t="s">
        <v>418</v>
      </c>
      <c r="H9" s="258" t="s">
        <v>419</v>
      </c>
      <c r="I9" s="259" t="s">
        <v>418</v>
      </c>
      <c r="J9" s="257" t="s">
        <v>419</v>
      </c>
      <c r="K9" s="257" t="s">
        <v>418</v>
      </c>
      <c r="L9" s="258" t="s">
        <v>419</v>
      </c>
      <c r="M9" s="257" t="s">
        <v>418</v>
      </c>
      <c r="N9" s="258" t="s">
        <v>419</v>
      </c>
      <c r="O9" s="257" t="s">
        <v>418</v>
      </c>
      <c r="P9" s="258" t="s">
        <v>419</v>
      </c>
      <c r="Q9" s="257" t="s">
        <v>418</v>
      </c>
      <c r="R9" s="258" t="s">
        <v>419</v>
      </c>
      <c r="S9" s="257" t="s">
        <v>418</v>
      </c>
      <c r="T9" s="258" t="s">
        <v>419</v>
      </c>
      <c r="U9" s="257" t="s">
        <v>418</v>
      </c>
      <c r="V9" s="258" t="s">
        <v>419</v>
      </c>
      <c r="W9" s="257" t="s">
        <v>418</v>
      </c>
      <c r="X9" s="258" t="s">
        <v>419</v>
      </c>
      <c r="Y9" s="257" t="s">
        <v>418</v>
      </c>
      <c r="Z9" s="258" t="s">
        <v>419</v>
      </c>
      <c r="AA9" s="257" t="s">
        <v>418</v>
      </c>
      <c r="AB9" s="258" t="s">
        <v>419</v>
      </c>
      <c r="AC9" s="257" t="s">
        <v>418</v>
      </c>
      <c r="AD9" s="260" t="s">
        <v>419</v>
      </c>
      <c r="AE9" s="257" t="s">
        <v>418</v>
      </c>
      <c r="AF9" s="257" t="s">
        <v>419</v>
      </c>
      <c r="AG9" s="257" t="s">
        <v>418</v>
      </c>
      <c r="AH9" s="261" t="s">
        <v>419</v>
      </c>
    </row>
    <row r="10" spans="1:34" s="239" customFormat="1" ht="15" customHeight="1">
      <c r="A10" s="968" t="s">
        <v>343</v>
      </c>
      <c r="B10" s="969">
        <f>SUM(C10:AG10)</f>
        <v>9037</v>
      </c>
      <c r="C10" s="1050">
        <f>SUM(C11+D11)</f>
        <v>2176</v>
      </c>
      <c r="D10" s="1051"/>
      <c r="E10" s="1050">
        <f>SUM(E11+F11)</f>
        <v>488</v>
      </c>
      <c r="F10" s="1051"/>
      <c r="G10" s="1050">
        <f>SUM(G11+H11)</f>
        <v>550</v>
      </c>
      <c r="H10" s="1051"/>
      <c r="I10" s="1050">
        <f>SUM(I11+J11)</f>
        <v>402</v>
      </c>
      <c r="J10" s="1051"/>
      <c r="K10" s="1050">
        <f>SUM(K11+L11)</f>
        <v>724</v>
      </c>
      <c r="L10" s="1051"/>
      <c r="M10" s="1050">
        <f>SUM(M11+N11)</f>
        <v>283</v>
      </c>
      <c r="N10" s="1051"/>
      <c r="O10" s="1050">
        <f>SUM(O11+P11)</f>
        <v>421</v>
      </c>
      <c r="P10" s="1051"/>
      <c r="Q10" s="1050">
        <f>SUM(Q11+R11)</f>
        <v>215</v>
      </c>
      <c r="R10" s="1051"/>
      <c r="S10" s="1050">
        <f>SUM(S11+T11)</f>
        <v>261</v>
      </c>
      <c r="T10" s="1051"/>
      <c r="U10" s="1050">
        <f>SUM(U11+V11)</f>
        <v>264</v>
      </c>
      <c r="V10" s="1051"/>
      <c r="W10" s="1050">
        <f>SUM(W11+X11)</f>
        <v>279</v>
      </c>
      <c r="X10" s="1051"/>
      <c r="Y10" s="1050">
        <f>SUM(Y11+Z11)</f>
        <v>135</v>
      </c>
      <c r="Z10" s="1051"/>
      <c r="AA10" s="1050">
        <f>SUM(AA11+AB11)</f>
        <v>1522</v>
      </c>
      <c r="AB10" s="1051"/>
      <c r="AC10" s="1050">
        <f>SUM(AC11+AD11)</f>
        <v>684</v>
      </c>
      <c r="AD10" s="1051"/>
      <c r="AE10" s="1050">
        <f>SUM(AE11+AF11)</f>
        <v>53</v>
      </c>
      <c r="AF10" s="1051"/>
      <c r="AG10" s="1050">
        <f>SUM(AG11+AH11)</f>
        <v>580</v>
      </c>
      <c r="AH10" s="1051"/>
    </row>
    <row r="11" spans="1:34" s="239" customFormat="1" ht="15" customHeight="1">
      <c r="A11" s="968" t="s">
        <v>420</v>
      </c>
      <c r="B11" s="969">
        <f aca="true" t="shared" si="0" ref="B11:AH11">SUM(B12:B44)</f>
        <v>9037</v>
      </c>
      <c r="C11" s="969">
        <f t="shared" si="0"/>
        <v>1196</v>
      </c>
      <c r="D11" s="969">
        <f t="shared" si="0"/>
        <v>980</v>
      </c>
      <c r="E11" s="969">
        <f t="shared" si="0"/>
        <v>232</v>
      </c>
      <c r="F11" s="969">
        <f t="shared" si="0"/>
        <v>256</v>
      </c>
      <c r="G11" s="969">
        <f t="shared" si="0"/>
        <v>252</v>
      </c>
      <c r="H11" s="969">
        <f t="shared" si="0"/>
        <v>298</v>
      </c>
      <c r="I11" s="969">
        <f t="shared" si="0"/>
        <v>198</v>
      </c>
      <c r="J11" s="969">
        <f t="shared" si="0"/>
        <v>204</v>
      </c>
      <c r="K11" s="969">
        <f t="shared" si="0"/>
        <v>322</v>
      </c>
      <c r="L11" s="969">
        <f t="shared" si="0"/>
        <v>402</v>
      </c>
      <c r="M11" s="969">
        <f t="shared" si="0"/>
        <v>106</v>
      </c>
      <c r="N11" s="969">
        <f t="shared" si="0"/>
        <v>177</v>
      </c>
      <c r="O11" s="969">
        <f t="shared" si="0"/>
        <v>203</v>
      </c>
      <c r="P11" s="969">
        <f t="shared" si="0"/>
        <v>218</v>
      </c>
      <c r="Q11" s="969">
        <f t="shared" si="0"/>
        <v>101</v>
      </c>
      <c r="R11" s="969">
        <f t="shared" si="0"/>
        <v>114</v>
      </c>
      <c r="S11" s="969">
        <f t="shared" si="0"/>
        <v>99</v>
      </c>
      <c r="T11" s="969">
        <f t="shared" si="0"/>
        <v>162</v>
      </c>
      <c r="U11" s="969">
        <f t="shared" si="0"/>
        <v>123</v>
      </c>
      <c r="V11" s="969">
        <f t="shared" si="0"/>
        <v>141</v>
      </c>
      <c r="W11" s="969">
        <f t="shared" si="0"/>
        <v>146</v>
      </c>
      <c r="X11" s="969">
        <f t="shared" si="0"/>
        <v>133</v>
      </c>
      <c r="Y11" s="969">
        <f t="shared" si="0"/>
        <v>77</v>
      </c>
      <c r="Z11" s="969">
        <f t="shared" si="0"/>
        <v>58</v>
      </c>
      <c r="AA11" s="969">
        <f t="shared" si="0"/>
        <v>649</v>
      </c>
      <c r="AB11" s="969">
        <f t="shared" si="0"/>
        <v>873</v>
      </c>
      <c r="AC11" s="969">
        <f t="shared" si="0"/>
        <v>383</v>
      </c>
      <c r="AD11" s="969">
        <f t="shared" si="0"/>
        <v>301</v>
      </c>
      <c r="AE11" s="969">
        <f t="shared" si="0"/>
        <v>30</v>
      </c>
      <c r="AF11" s="969">
        <f t="shared" si="0"/>
        <v>23</v>
      </c>
      <c r="AG11" s="969">
        <f t="shared" si="0"/>
        <v>253</v>
      </c>
      <c r="AH11" s="969">
        <f t="shared" si="0"/>
        <v>327</v>
      </c>
    </row>
    <row r="12" spans="1:34" ht="12">
      <c r="A12" s="262" t="s">
        <v>346</v>
      </c>
      <c r="B12" s="263">
        <f>SUM(C12:AH12)</f>
        <v>1</v>
      </c>
      <c r="C12" s="264"/>
      <c r="D12" s="265">
        <v>1</v>
      </c>
      <c r="E12" s="265"/>
      <c r="F12" s="265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</row>
    <row r="13" spans="1:34" ht="12">
      <c r="A13" s="262" t="s">
        <v>347</v>
      </c>
      <c r="B13" s="263">
        <f>SUM(C13:AH13)</f>
        <v>36</v>
      </c>
      <c r="C13" s="264"/>
      <c r="D13" s="265"/>
      <c r="E13" s="265">
        <v>1</v>
      </c>
      <c r="F13" s="265">
        <v>2</v>
      </c>
      <c r="G13" s="263">
        <v>1</v>
      </c>
      <c r="H13" s="263">
        <v>3</v>
      </c>
      <c r="I13" s="263">
        <v>1</v>
      </c>
      <c r="J13" s="263">
        <v>1</v>
      </c>
      <c r="K13" s="263">
        <v>1</v>
      </c>
      <c r="L13" s="263">
        <v>5</v>
      </c>
      <c r="M13" s="264"/>
      <c r="N13" s="264"/>
      <c r="O13" s="264"/>
      <c r="P13" s="264"/>
      <c r="Q13" s="263">
        <v>4</v>
      </c>
      <c r="R13" s="263">
        <v>2</v>
      </c>
      <c r="S13" s="264"/>
      <c r="T13" s="263">
        <v>2</v>
      </c>
      <c r="U13" s="263">
        <v>1</v>
      </c>
      <c r="V13" s="263">
        <v>3</v>
      </c>
      <c r="W13" s="264"/>
      <c r="X13" s="264"/>
      <c r="Y13" s="263">
        <v>1</v>
      </c>
      <c r="Z13" s="264"/>
      <c r="AA13" s="264"/>
      <c r="AB13" s="264"/>
      <c r="AC13" s="263">
        <v>3</v>
      </c>
      <c r="AD13" s="263">
        <v>1</v>
      </c>
      <c r="AE13" s="264"/>
      <c r="AF13" s="263">
        <v>1</v>
      </c>
      <c r="AG13" s="263">
        <v>1</v>
      </c>
      <c r="AH13" s="263">
        <v>2</v>
      </c>
    </row>
    <row r="14" spans="1:34" ht="12">
      <c r="A14" s="262" t="s">
        <v>348</v>
      </c>
      <c r="B14" s="263">
        <f>SUM(C14:AH14)</f>
        <v>7</v>
      </c>
      <c r="C14" s="263">
        <v>1</v>
      </c>
      <c r="D14" s="265"/>
      <c r="E14" s="265"/>
      <c r="F14" s="265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3">
        <v>2</v>
      </c>
      <c r="T14" s="264"/>
      <c r="U14" s="264"/>
      <c r="V14" s="263">
        <v>3</v>
      </c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3">
        <v>1</v>
      </c>
      <c r="AH14" s="264"/>
    </row>
    <row r="15" spans="1:34" ht="12">
      <c r="A15" s="262" t="s">
        <v>349</v>
      </c>
      <c r="B15" s="264"/>
      <c r="C15" s="264"/>
      <c r="D15" s="265"/>
      <c r="E15" s="265"/>
      <c r="F15" s="265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</row>
    <row r="16" spans="1:34" ht="12">
      <c r="A16" s="262" t="s">
        <v>350</v>
      </c>
      <c r="B16" s="264"/>
      <c r="C16" s="264"/>
      <c r="D16" s="265"/>
      <c r="E16" s="265"/>
      <c r="F16" s="265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</row>
    <row r="17" spans="1:34" ht="12">
      <c r="A17" s="262" t="s">
        <v>351</v>
      </c>
      <c r="B17" s="263">
        <f aca="true" t="shared" si="1" ref="B17:B33">SUM(C17:AH17)</f>
        <v>2</v>
      </c>
      <c r="C17" s="264"/>
      <c r="D17" s="265"/>
      <c r="E17" s="265"/>
      <c r="F17" s="265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3">
        <v>1</v>
      </c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3">
        <v>1</v>
      </c>
      <c r="AE17" s="264"/>
      <c r="AF17" s="264"/>
      <c r="AG17" s="264"/>
      <c r="AH17" s="264"/>
    </row>
    <row r="18" spans="1:34" ht="12">
      <c r="A18" s="262" t="s">
        <v>352</v>
      </c>
      <c r="B18" s="263">
        <f t="shared" si="1"/>
        <v>9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3">
        <v>1</v>
      </c>
      <c r="W18" s="263">
        <v>1</v>
      </c>
      <c r="X18" s="264"/>
      <c r="Y18" s="263">
        <v>1</v>
      </c>
      <c r="Z18" s="264"/>
      <c r="AA18" s="263">
        <v>1</v>
      </c>
      <c r="AB18" s="263">
        <v>3</v>
      </c>
      <c r="AC18" s="263">
        <v>1</v>
      </c>
      <c r="AD18" s="264"/>
      <c r="AE18" s="264"/>
      <c r="AF18" s="264"/>
      <c r="AG18" s="263">
        <v>1</v>
      </c>
      <c r="AH18" s="264"/>
    </row>
    <row r="19" spans="1:34" ht="12">
      <c r="A19" s="262" t="s">
        <v>353</v>
      </c>
      <c r="B19" s="263">
        <f t="shared" si="1"/>
        <v>11</v>
      </c>
      <c r="C19" s="264"/>
      <c r="D19" s="265"/>
      <c r="E19" s="265"/>
      <c r="F19" s="265">
        <v>1</v>
      </c>
      <c r="G19" s="264"/>
      <c r="H19" s="264"/>
      <c r="I19" s="264"/>
      <c r="J19" s="264"/>
      <c r="K19" s="264"/>
      <c r="L19" s="264"/>
      <c r="M19" s="264"/>
      <c r="N19" s="263">
        <v>2</v>
      </c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3">
        <v>5</v>
      </c>
      <c r="AB19" s="263">
        <v>2</v>
      </c>
      <c r="AC19" s="264"/>
      <c r="AD19" s="263">
        <v>1</v>
      </c>
      <c r="AE19" s="264"/>
      <c r="AF19" s="264"/>
      <c r="AG19" s="264"/>
      <c r="AH19" s="264"/>
    </row>
    <row r="20" spans="1:34" ht="12">
      <c r="A20" s="262" t="s">
        <v>354</v>
      </c>
      <c r="B20" s="263">
        <f t="shared" si="1"/>
        <v>60</v>
      </c>
      <c r="C20" s="263">
        <v>1</v>
      </c>
      <c r="D20" s="265">
        <v>7</v>
      </c>
      <c r="E20" s="265">
        <v>2</v>
      </c>
      <c r="F20" s="265">
        <v>6</v>
      </c>
      <c r="G20" s="263">
        <v>2</v>
      </c>
      <c r="H20" s="264"/>
      <c r="I20" s="264"/>
      <c r="J20" s="264"/>
      <c r="K20" s="264"/>
      <c r="L20" s="264"/>
      <c r="M20" s="264"/>
      <c r="N20" s="263">
        <v>5</v>
      </c>
      <c r="O20" s="263">
        <v>3</v>
      </c>
      <c r="P20" s="263">
        <v>9</v>
      </c>
      <c r="Q20" s="264"/>
      <c r="R20" s="263">
        <v>2</v>
      </c>
      <c r="S20" s="263">
        <v>1</v>
      </c>
      <c r="T20" s="264"/>
      <c r="U20" s="264"/>
      <c r="V20" s="264"/>
      <c r="W20" s="264"/>
      <c r="X20" s="264"/>
      <c r="Y20" s="263">
        <v>1</v>
      </c>
      <c r="Z20" s="264"/>
      <c r="AA20" s="263">
        <v>4</v>
      </c>
      <c r="AB20" s="263">
        <v>9</v>
      </c>
      <c r="AC20" s="263">
        <v>4</v>
      </c>
      <c r="AD20" s="263">
        <v>1</v>
      </c>
      <c r="AE20" s="264"/>
      <c r="AF20" s="264"/>
      <c r="AG20" s="263">
        <v>1</v>
      </c>
      <c r="AH20" s="263">
        <v>2</v>
      </c>
    </row>
    <row r="21" spans="1:34" ht="12">
      <c r="A21" s="262" t="s">
        <v>355</v>
      </c>
      <c r="B21" s="263">
        <f t="shared" si="1"/>
        <v>18</v>
      </c>
      <c r="C21" s="264"/>
      <c r="D21" s="265">
        <v>6</v>
      </c>
      <c r="E21" s="265"/>
      <c r="F21" s="265">
        <v>1</v>
      </c>
      <c r="G21" s="264"/>
      <c r="H21" s="263">
        <v>1</v>
      </c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3">
        <v>1</v>
      </c>
      <c r="U21" s="264"/>
      <c r="V21" s="264"/>
      <c r="W21" s="264"/>
      <c r="X21" s="264"/>
      <c r="Y21" s="264"/>
      <c r="Z21" s="264"/>
      <c r="AA21" s="263">
        <v>2</v>
      </c>
      <c r="AB21" s="263">
        <v>6</v>
      </c>
      <c r="AC21" s="264"/>
      <c r="AD21" s="264"/>
      <c r="AE21" s="264"/>
      <c r="AF21" s="264"/>
      <c r="AG21" s="264"/>
      <c r="AH21" s="263">
        <v>1</v>
      </c>
    </row>
    <row r="22" spans="1:34" ht="12">
      <c r="A22" s="262" t="s">
        <v>356</v>
      </c>
      <c r="B22" s="263">
        <f t="shared" si="1"/>
        <v>11</v>
      </c>
      <c r="C22" s="264"/>
      <c r="D22" s="265">
        <v>1</v>
      </c>
      <c r="E22" s="265">
        <v>1</v>
      </c>
      <c r="F22" s="265"/>
      <c r="G22" s="263">
        <v>1</v>
      </c>
      <c r="H22" s="264"/>
      <c r="I22" s="264"/>
      <c r="J22" s="264"/>
      <c r="K22" s="264"/>
      <c r="L22" s="264"/>
      <c r="M22" s="264"/>
      <c r="N22" s="263">
        <v>2</v>
      </c>
      <c r="O22" s="264"/>
      <c r="P22" s="264"/>
      <c r="Q22" s="264"/>
      <c r="R22" s="264"/>
      <c r="S22" s="264"/>
      <c r="T22" s="264"/>
      <c r="U22" s="264"/>
      <c r="V22" s="264"/>
      <c r="W22" s="264"/>
      <c r="X22" s="263">
        <v>1</v>
      </c>
      <c r="Y22" s="263">
        <v>1</v>
      </c>
      <c r="Z22" s="264"/>
      <c r="AA22" s="264"/>
      <c r="AB22" s="264"/>
      <c r="AC22" s="263">
        <v>1</v>
      </c>
      <c r="AD22" s="263">
        <v>1</v>
      </c>
      <c r="AE22" s="264"/>
      <c r="AF22" s="264"/>
      <c r="AG22" s="264"/>
      <c r="AH22" s="263">
        <v>2</v>
      </c>
    </row>
    <row r="23" spans="1:34" ht="12">
      <c r="A23" s="262" t="s">
        <v>357</v>
      </c>
      <c r="B23" s="263">
        <f t="shared" si="1"/>
        <v>13</v>
      </c>
      <c r="C23" s="264"/>
      <c r="D23" s="265"/>
      <c r="E23" s="265"/>
      <c r="F23" s="265"/>
      <c r="G23" s="264"/>
      <c r="H23" s="264"/>
      <c r="I23" s="264"/>
      <c r="J23" s="264"/>
      <c r="K23" s="264"/>
      <c r="L23" s="264"/>
      <c r="M23" s="264"/>
      <c r="N23" s="263">
        <v>1</v>
      </c>
      <c r="O23" s="263">
        <v>1</v>
      </c>
      <c r="P23" s="264"/>
      <c r="Q23" s="264"/>
      <c r="R23" s="264"/>
      <c r="S23" s="264"/>
      <c r="T23" s="264"/>
      <c r="U23" s="263">
        <v>3</v>
      </c>
      <c r="V23" s="263">
        <v>6</v>
      </c>
      <c r="W23" s="264"/>
      <c r="X23" s="264"/>
      <c r="Y23" s="263">
        <v>1</v>
      </c>
      <c r="Z23" s="264"/>
      <c r="AA23" s="264"/>
      <c r="AB23" s="264"/>
      <c r="AC23" s="264"/>
      <c r="AD23" s="263">
        <v>1</v>
      </c>
      <c r="AE23" s="264"/>
      <c r="AF23" s="264"/>
      <c r="AG23" s="264"/>
      <c r="AH23" s="264"/>
    </row>
    <row r="24" spans="1:34" ht="12">
      <c r="A24" s="262" t="s">
        <v>358</v>
      </c>
      <c r="B24" s="263">
        <f t="shared" si="1"/>
        <v>18</v>
      </c>
      <c r="C24" s="264"/>
      <c r="D24" s="265"/>
      <c r="E24" s="265"/>
      <c r="F24" s="265"/>
      <c r="G24" s="264"/>
      <c r="H24" s="264"/>
      <c r="I24" s="264"/>
      <c r="J24" s="264"/>
      <c r="K24" s="263">
        <v>5</v>
      </c>
      <c r="L24" s="263">
        <v>3</v>
      </c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3">
        <v>4</v>
      </c>
      <c r="AB24" s="263">
        <v>3</v>
      </c>
      <c r="AC24" s="263">
        <v>2</v>
      </c>
      <c r="AD24" s="264"/>
      <c r="AE24" s="264"/>
      <c r="AF24" s="264"/>
      <c r="AG24" s="264"/>
      <c r="AH24" s="263">
        <v>1</v>
      </c>
    </row>
    <row r="25" spans="1:34" ht="12">
      <c r="A25" s="262" t="s">
        <v>359</v>
      </c>
      <c r="B25" s="263">
        <f t="shared" si="1"/>
        <v>307</v>
      </c>
      <c r="C25" s="263">
        <v>1</v>
      </c>
      <c r="D25" s="265"/>
      <c r="E25" s="265">
        <v>7</v>
      </c>
      <c r="F25" s="265">
        <v>10</v>
      </c>
      <c r="G25" s="263">
        <v>1</v>
      </c>
      <c r="H25" s="263">
        <v>5</v>
      </c>
      <c r="I25" s="264"/>
      <c r="J25" s="263">
        <v>4</v>
      </c>
      <c r="K25" s="263">
        <v>7</v>
      </c>
      <c r="L25" s="263">
        <v>8</v>
      </c>
      <c r="M25" s="263">
        <v>11</v>
      </c>
      <c r="N25" s="263">
        <v>16</v>
      </c>
      <c r="O25" s="263">
        <v>4</v>
      </c>
      <c r="P25" s="263">
        <v>7</v>
      </c>
      <c r="Q25" s="263">
        <v>5</v>
      </c>
      <c r="R25" s="263">
        <v>2</v>
      </c>
      <c r="S25" s="263">
        <v>3</v>
      </c>
      <c r="T25" s="263">
        <v>7</v>
      </c>
      <c r="U25" s="263">
        <v>35</v>
      </c>
      <c r="V25" s="263">
        <v>41</v>
      </c>
      <c r="W25" s="263">
        <v>2</v>
      </c>
      <c r="X25" s="263">
        <v>1</v>
      </c>
      <c r="Y25" s="263">
        <v>2</v>
      </c>
      <c r="Z25" s="264"/>
      <c r="AA25" s="263">
        <v>30</v>
      </c>
      <c r="AB25" s="263">
        <v>50</v>
      </c>
      <c r="AC25" s="263">
        <v>12</v>
      </c>
      <c r="AD25" s="263">
        <v>10</v>
      </c>
      <c r="AE25" s="263">
        <v>7</v>
      </c>
      <c r="AF25" s="263">
        <v>5</v>
      </c>
      <c r="AG25" s="263">
        <v>6</v>
      </c>
      <c r="AH25" s="263">
        <v>8</v>
      </c>
    </row>
    <row r="26" spans="1:34" ht="12">
      <c r="A26" s="262" t="s">
        <v>360</v>
      </c>
      <c r="B26" s="263">
        <f t="shared" si="1"/>
        <v>28</v>
      </c>
      <c r="C26" s="263">
        <v>2</v>
      </c>
      <c r="D26" s="263">
        <v>3</v>
      </c>
      <c r="E26" s="264"/>
      <c r="F26" s="264"/>
      <c r="G26" s="263">
        <v>1</v>
      </c>
      <c r="H26" s="264"/>
      <c r="I26" s="264"/>
      <c r="J26" s="264"/>
      <c r="K26" s="264"/>
      <c r="L26" s="264"/>
      <c r="M26" s="263">
        <v>3</v>
      </c>
      <c r="N26" s="264"/>
      <c r="O26" s="264"/>
      <c r="P26" s="263">
        <v>3</v>
      </c>
      <c r="Q26" s="264"/>
      <c r="R26" s="264"/>
      <c r="S26" s="264"/>
      <c r="T26" s="263">
        <v>1</v>
      </c>
      <c r="U26" s="264"/>
      <c r="V26" s="263">
        <v>1</v>
      </c>
      <c r="W26" s="263">
        <v>1</v>
      </c>
      <c r="X26" s="264"/>
      <c r="Y26" s="264"/>
      <c r="Z26" s="264"/>
      <c r="AA26" s="264"/>
      <c r="AB26" s="264"/>
      <c r="AC26" s="263">
        <v>5</v>
      </c>
      <c r="AD26" s="263">
        <v>6</v>
      </c>
      <c r="AE26" s="264"/>
      <c r="AF26" s="264"/>
      <c r="AG26" s="263">
        <v>1</v>
      </c>
      <c r="AH26" s="263">
        <v>1</v>
      </c>
    </row>
    <row r="27" spans="1:34" ht="12">
      <c r="A27" s="262" t="s">
        <v>361</v>
      </c>
      <c r="B27" s="263">
        <f t="shared" si="1"/>
        <v>23</v>
      </c>
      <c r="C27" s="263">
        <v>2</v>
      </c>
      <c r="D27" s="265"/>
      <c r="E27" s="265"/>
      <c r="F27" s="265">
        <v>1</v>
      </c>
      <c r="G27" s="265"/>
      <c r="H27" s="265"/>
      <c r="I27" s="264"/>
      <c r="J27" s="264"/>
      <c r="K27" s="264"/>
      <c r="L27" s="264"/>
      <c r="M27" s="263">
        <v>1</v>
      </c>
      <c r="N27" s="263">
        <v>2</v>
      </c>
      <c r="O27" s="263">
        <v>1</v>
      </c>
      <c r="P27" s="264"/>
      <c r="Q27" s="263">
        <v>1</v>
      </c>
      <c r="R27" s="263">
        <v>1</v>
      </c>
      <c r="S27" s="264"/>
      <c r="T27" s="264"/>
      <c r="U27" s="263">
        <v>3</v>
      </c>
      <c r="V27" s="263">
        <v>1</v>
      </c>
      <c r="W27" s="264"/>
      <c r="X27" s="264"/>
      <c r="Y27" s="263">
        <v>1</v>
      </c>
      <c r="Z27" s="264"/>
      <c r="AA27" s="263">
        <v>1</v>
      </c>
      <c r="AB27" s="264"/>
      <c r="AC27" s="263">
        <v>3</v>
      </c>
      <c r="AD27" s="263">
        <v>3</v>
      </c>
      <c r="AE27" s="264"/>
      <c r="AF27" s="264"/>
      <c r="AG27" s="263">
        <v>1</v>
      </c>
      <c r="AH27" s="263">
        <v>1</v>
      </c>
    </row>
    <row r="28" spans="1:34" ht="12">
      <c r="A28" s="262" t="s">
        <v>362</v>
      </c>
      <c r="B28" s="263">
        <f t="shared" si="1"/>
        <v>6</v>
      </c>
      <c r="C28" s="264"/>
      <c r="D28" s="264"/>
      <c r="E28" s="264"/>
      <c r="F28" s="264"/>
      <c r="G28" s="263">
        <v>1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3">
        <v>1</v>
      </c>
      <c r="R28" s="264"/>
      <c r="S28" s="264"/>
      <c r="T28" s="264"/>
      <c r="U28" s="263">
        <v>1</v>
      </c>
      <c r="V28" s="264"/>
      <c r="W28" s="264"/>
      <c r="X28" s="264"/>
      <c r="Y28" s="264"/>
      <c r="Z28" s="264"/>
      <c r="AA28" s="263">
        <v>3</v>
      </c>
      <c r="AB28" s="264"/>
      <c r="AC28" s="264"/>
      <c r="AD28" s="264"/>
      <c r="AE28" s="264"/>
      <c r="AF28" s="264"/>
      <c r="AG28" s="264"/>
      <c r="AH28" s="264"/>
    </row>
    <row r="29" spans="1:34" ht="12">
      <c r="A29" s="262" t="s">
        <v>363</v>
      </c>
      <c r="B29" s="263">
        <f t="shared" si="1"/>
        <v>8288</v>
      </c>
      <c r="C29" s="263">
        <v>1185</v>
      </c>
      <c r="D29" s="265">
        <v>958</v>
      </c>
      <c r="E29" s="265">
        <v>218</v>
      </c>
      <c r="F29" s="265">
        <v>229</v>
      </c>
      <c r="G29" s="263">
        <v>231</v>
      </c>
      <c r="H29" s="263">
        <v>281</v>
      </c>
      <c r="I29" s="263">
        <v>197</v>
      </c>
      <c r="J29" s="263">
        <v>191</v>
      </c>
      <c r="K29" s="263">
        <v>300</v>
      </c>
      <c r="L29" s="263">
        <v>381</v>
      </c>
      <c r="M29" s="263">
        <v>85</v>
      </c>
      <c r="N29" s="263">
        <v>144</v>
      </c>
      <c r="O29" s="263">
        <v>189</v>
      </c>
      <c r="P29" s="263">
        <v>192</v>
      </c>
      <c r="Q29" s="263">
        <v>85</v>
      </c>
      <c r="R29" s="263">
        <v>103</v>
      </c>
      <c r="S29" s="263">
        <v>91</v>
      </c>
      <c r="T29" s="263">
        <v>145</v>
      </c>
      <c r="U29" s="263">
        <v>72</v>
      </c>
      <c r="V29" s="263">
        <v>81</v>
      </c>
      <c r="W29" s="263">
        <v>135</v>
      </c>
      <c r="X29" s="263">
        <v>126</v>
      </c>
      <c r="Y29" s="263">
        <v>65</v>
      </c>
      <c r="Z29" s="263">
        <v>58</v>
      </c>
      <c r="AA29" s="263">
        <v>585</v>
      </c>
      <c r="AB29" s="263">
        <v>787</v>
      </c>
      <c r="AC29" s="263">
        <v>333</v>
      </c>
      <c r="AD29" s="263">
        <v>272</v>
      </c>
      <c r="AE29" s="263">
        <v>21</v>
      </c>
      <c r="AF29" s="263">
        <v>17</v>
      </c>
      <c r="AG29" s="263">
        <v>231</v>
      </c>
      <c r="AH29" s="263">
        <v>300</v>
      </c>
    </row>
    <row r="30" spans="1:34" ht="12">
      <c r="A30" s="262" t="s">
        <v>364</v>
      </c>
      <c r="B30" s="263">
        <f t="shared" si="1"/>
        <v>2</v>
      </c>
      <c r="C30" s="263">
        <v>1</v>
      </c>
      <c r="D30" s="265"/>
      <c r="E30" s="265"/>
      <c r="F30" s="265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3">
        <v>1</v>
      </c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</row>
    <row r="31" spans="1:34" ht="12">
      <c r="A31" s="262" t="s">
        <v>365</v>
      </c>
      <c r="B31" s="263">
        <f t="shared" si="1"/>
        <v>4</v>
      </c>
      <c r="C31" s="264"/>
      <c r="D31" s="265"/>
      <c r="E31" s="265">
        <v>1</v>
      </c>
      <c r="F31" s="265">
        <v>1</v>
      </c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3">
        <v>1</v>
      </c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3">
        <v>1</v>
      </c>
      <c r="AH31" s="264"/>
    </row>
    <row r="32" spans="1:34" ht="12">
      <c r="A32" s="262" t="s">
        <v>366</v>
      </c>
      <c r="B32" s="263">
        <f t="shared" si="1"/>
        <v>8</v>
      </c>
      <c r="C32" s="264"/>
      <c r="D32" s="265"/>
      <c r="E32" s="265"/>
      <c r="F32" s="265"/>
      <c r="G32" s="264"/>
      <c r="H32" s="264"/>
      <c r="I32" s="264"/>
      <c r="J32" s="264"/>
      <c r="K32" s="264"/>
      <c r="L32" s="264"/>
      <c r="M32" s="264"/>
      <c r="N32" s="263">
        <v>1</v>
      </c>
      <c r="O32" s="264"/>
      <c r="P32" s="264"/>
      <c r="Q32" s="264"/>
      <c r="R32" s="263">
        <v>2</v>
      </c>
      <c r="S32" s="263">
        <v>1</v>
      </c>
      <c r="T32" s="263">
        <v>1</v>
      </c>
      <c r="U32" s="263">
        <v>1</v>
      </c>
      <c r="V32" s="264"/>
      <c r="W32" s="264"/>
      <c r="X32" s="264"/>
      <c r="Y32" s="264"/>
      <c r="Z32" s="264"/>
      <c r="AA32" s="264"/>
      <c r="AB32" s="264"/>
      <c r="AC32" s="263">
        <v>2</v>
      </c>
      <c r="AD32" s="264"/>
      <c r="AE32" s="264"/>
      <c r="AF32" s="264"/>
      <c r="AG32" s="264"/>
      <c r="AH32" s="264"/>
    </row>
    <row r="33" spans="1:34" ht="12">
      <c r="A33" s="262" t="s">
        <v>367</v>
      </c>
      <c r="B33" s="263">
        <f t="shared" si="1"/>
        <v>2</v>
      </c>
      <c r="C33" s="264"/>
      <c r="D33" s="265"/>
      <c r="E33" s="265"/>
      <c r="F33" s="265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3">
        <v>1</v>
      </c>
      <c r="U33" s="263">
        <v>1</v>
      </c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</row>
    <row r="34" spans="1:34" ht="12">
      <c r="A34" s="262" t="s">
        <v>368</v>
      </c>
      <c r="B34" s="264"/>
      <c r="C34" s="264"/>
      <c r="D34" s="265"/>
      <c r="E34" s="265"/>
      <c r="F34" s="265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</row>
    <row r="35" spans="1:34" ht="12">
      <c r="A35" s="262" t="s">
        <v>369</v>
      </c>
      <c r="B35" s="263">
        <f aca="true" t="shared" si="2" ref="B35:B44">SUM(C35:AH35)</f>
        <v>5</v>
      </c>
      <c r="C35" s="264"/>
      <c r="D35" s="265"/>
      <c r="E35" s="265"/>
      <c r="F35" s="265"/>
      <c r="G35" s="264"/>
      <c r="H35" s="264"/>
      <c r="I35" s="264"/>
      <c r="J35" s="263">
        <v>5</v>
      </c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</row>
    <row r="36" spans="1:34" ht="12">
      <c r="A36" s="262" t="s">
        <v>370</v>
      </c>
      <c r="B36" s="263">
        <f t="shared" si="2"/>
        <v>94</v>
      </c>
      <c r="C36" s="263">
        <v>2</v>
      </c>
      <c r="D36" s="265">
        <v>3</v>
      </c>
      <c r="E36" s="265">
        <v>1</v>
      </c>
      <c r="F36" s="265">
        <v>3</v>
      </c>
      <c r="G36" s="263">
        <v>10</v>
      </c>
      <c r="H36" s="263">
        <v>7</v>
      </c>
      <c r="I36" s="264"/>
      <c r="J36" s="263">
        <v>3</v>
      </c>
      <c r="K36" s="263">
        <v>7</v>
      </c>
      <c r="L36" s="263">
        <v>2</v>
      </c>
      <c r="M36" s="263">
        <v>1</v>
      </c>
      <c r="N36" s="263">
        <v>1</v>
      </c>
      <c r="O36" s="263">
        <v>1</v>
      </c>
      <c r="P36" s="263">
        <v>4</v>
      </c>
      <c r="Q36" s="263">
        <v>1</v>
      </c>
      <c r="R36" s="264"/>
      <c r="S36" s="263">
        <v>1</v>
      </c>
      <c r="T36" s="263">
        <v>3</v>
      </c>
      <c r="U36" s="263">
        <v>2</v>
      </c>
      <c r="V36" s="263">
        <v>1</v>
      </c>
      <c r="W36" s="263">
        <v>3</v>
      </c>
      <c r="X36" s="263">
        <v>2</v>
      </c>
      <c r="Y36" s="263">
        <v>1</v>
      </c>
      <c r="Z36" s="264"/>
      <c r="AA36" s="263">
        <v>9</v>
      </c>
      <c r="AB36" s="263">
        <v>6</v>
      </c>
      <c r="AC36" s="263">
        <v>9</v>
      </c>
      <c r="AD36" s="263">
        <v>1</v>
      </c>
      <c r="AE36" s="264"/>
      <c r="AF36" s="264"/>
      <c r="AG36" s="263">
        <v>6</v>
      </c>
      <c r="AH36" s="263">
        <v>4</v>
      </c>
    </row>
    <row r="37" spans="1:34" ht="12">
      <c r="A37" s="262" t="s">
        <v>371</v>
      </c>
      <c r="B37" s="263">
        <f t="shared" si="2"/>
        <v>30</v>
      </c>
      <c r="C37" s="263">
        <v>1</v>
      </c>
      <c r="D37" s="265"/>
      <c r="E37" s="265"/>
      <c r="F37" s="265">
        <v>1</v>
      </c>
      <c r="G37" s="263">
        <v>3</v>
      </c>
      <c r="H37" s="263">
        <v>1</v>
      </c>
      <c r="I37" s="264"/>
      <c r="J37" s="264"/>
      <c r="K37" s="263">
        <v>1</v>
      </c>
      <c r="L37" s="263">
        <v>2</v>
      </c>
      <c r="M37" s="263">
        <v>1</v>
      </c>
      <c r="N37" s="264"/>
      <c r="O37" s="263">
        <v>3</v>
      </c>
      <c r="P37" s="263">
        <v>2</v>
      </c>
      <c r="Q37" s="263">
        <v>1</v>
      </c>
      <c r="R37" s="264"/>
      <c r="S37" s="264"/>
      <c r="T37" s="264"/>
      <c r="U37" s="263">
        <v>1</v>
      </c>
      <c r="V37" s="264"/>
      <c r="W37" s="264"/>
      <c r="X37" s="263">
        <v>2</v>
      </c>
      <c r="Y37" s="263">
        <v>1</v>
      </c>
      <c r="Z37" s="264"/>
      <c r="AA37" s="263">
        <v>3</v>
      </c>
      <c r="AB37" s="263">
        <v>3</v>
      </c>
      <c r="AC37" s="263">
        <v>2</v>
      </c>
      <c r="AD37" s="264"/>
      <c r="AE37" s="264"/>
      <c r="AF37" s="264"/>
      <c r="AG37" s="263">
        <v>1</v>
      </c>
      <c r="AH37" s="263">
        <v>1</v>
      </c>
    </row>
    <row r="38" spans="1:34" ht="12">
      <c r="A38" s="262" t="s">
        <v>372</v>
      </c>
      <c r="B38" s="263">
        <f t="shared" si="2"/>
        <v>1</v>
      </c>
      <c r="C38" s="264"/>
      <c r="D38" s="265"/>
      <c r="E38" s="265"/>
      <c r="F38" s="265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3">
        <v>1</v>
      </c>
      <c r="AD38" s="264"/>
      <c r="AE38" s="264"/>
      <c r="AF38" s="264"/>
      <c r="AG38" s="264"/>
      <c r="AH38" s="264"/>
    </row>
    <row r="39" spans="1:34" ht="12">
      <c r="A39" s="262" t="s">
        <v>373</v>
      </c>
      <c r="B39" s="263">
        <f t="shared" si="2"/>
        <v>2</v>
      </c>
      <c r="C39" s="264"/>
      <c r="D39" s="265"/>
      <c r="E39" s="265"/>
      <c r="F39" s="265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3">
        <v>1</v>
      </c>
      <c r="AD39" s="263">
        <v>1</v>
      </c>
      <c r="AE39" s="264"/>
      <c r="AF39" s="264"/>
      <c r="AG39" s="264"/>
      <c r="AH39" s="264"/>
    </row>
    <row r="40" spans="1:34" ht="12">
      <c r="A40" s="262" t="s">
        <v>374</v>
      </c>
      <c r="B40" s="263">
        <f t="shared" si="2"/>
        <v>2</v>
      </c>
      <c r="C40" s="264"/>
      <c r="D40" s="265"/>
      <c r="E40" s="265"/>
      <c r="F40" s="265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3">
        <v>1</v>
      </c>
      <c r="X40" s="264"/>
      <c r="Y40" s="264"/>
      <c r="Z40" s="264"/>
      <c r="AA40" s="264"/>
      <c r="AB40" s="264"/>
      <c r="AC40" s="263">
        <v>1</v>
      </c>
      <c r="AD40" s="264"/>
      <c r="AE40" s="264"/>
      <c r="AF40" s="264"/>
      <c r="AG40" s="264"/>
      <c r="AH40" s="264"/>
    </row>
    <row r="41" spans="1:34" ht="12">
      <c r="A41" s="262" t="s">
        <v>375</v>
      </c>
      <c r="B41" s="263">
        <f t="shared" si="2"/>
        <v>12</v>
      </c>
      <c r="C41" s="264"/>
      <c r="D41" s="265"/>
      <c r="E41" s="265"/>
      <c r="F41" s="265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3">
        <v>1</v>
      </c>
      <c r="R41" s="263">
        <v>1</v>
      </c>
      <c r="S41" s="264"/>
      <c r="T41" s="263">
        <v>1</v>
      </c>
      <c r="U41" s="263">
        <v>2</v>
      </c>
      <c r="V41" s="263">
        <v>1</v>
      </c>
      <c r="W41" s="264"/>
      <c r="X41" s="264"/>
      <c r="Y41" s="263">
        <v>1</v>
      </c>
      <c r="Z41" s="264"/>
      <c r="AA41" s="264"/>
      <c r="AB41" s="264"/>
      <c r="AC41" s="263">
        <v>1</v>
      </c>
      <c r="AD41" s="264"/>
      <c r="AE41" s="264"/>
      <c r="AF41" s="264"/>
      <c r="AG41" s="263">
        <v>1</v>
      </c>
      <c r="AH41" s="263">
        <v>3</v>
      </c>
    </row>
    <row r="42" spans="1:34" ht="12">
      <c r="A42" s="262" t="s">
        <v>376</v>
      </c>
      <c r="B42" s="263">
        <f t="shared" si="2"/>
        <v>2</v>
      </c>
      <c r="C42" s="264"/>
      <c r="D42" s="265"/>
      <c r="E42" s="265"/>
      <c r="F42" s="265"/>
      <c r="G42" s="263">
        <v>1</v>
      </c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3">
        <v>1</v>
      </c>
      <c r="AD42" s="264"/>
      <c r="AE42" s="264"/>
      <c r="AF42" s="264"/>
      <c r="AG42" s="264"/>
      <c r="AH42" s="264"/>
    </row>
    <row r="43" spans="1:34" ht="12">
      <c r="A43" s="262" t="s">
        <v>377</v>
      </c>
      <c r="B43" s="263">
        <f t="shared" si="2"/>
        <v>16</v>
      </c>
      <c r="C43" s="264"/>
      <c r="D43" s="265"/>
      <c r="E43" s="265"/>
      <c r="F43" s="265"/>
      <c r="G43" s="264"/>
      <c r="H43" s="264"/>
      <c r="I43" s="264"/>
      <c r="J43" s="264"/>
      <c r="K43" s="264"/>
      <c r="L43" s="263">
        <v>1</v>
      </c>
      <c r="M43" s="263">
        <v>1</v>
      </c>
      <c r="N43" s="264"/>
      <c r="O43" s="263">
        <v>1</v>
      </c>
      <c r="P43" s="264"/>
      <c r="Q43" s="263">
        <v>1</v>
      </c>
      <c r="R43" s="263">
        <v>1</v>
      </c>
      <c r="S43" s="264"/>
      <c r="T43" s="264"/>
      <c r="U43" s="264"/>
      <c r="V43" s="263">
        <v>1</v>
      </c>
      <c r="W43" s="264"/>
      <c r="X43" s="264"/>
      <c r="Y43" s="264"/>
      <c r="Z43" s="264"/>
      <c r="AA43" s="263">
        <v>2</v>
      </c>
      <c r="AB43" s="263">
        <v>4</v>
      </c>
      <c r="AC43" s="263">
        <v>1</v>
      </c>
      <c r="AD43" s="263">
        <v>1</v>
      </c>
      <c r="AE43" s="264"/>
      <c r="AF43" s="264"/>
      <c r="AG43" s="263">
        <v>1</v>
      </c>
      <c r="AH43" s="263">
        <v>1</v>
      </c>
    </row>
    <row r="44" spans="1:34" ht="12">
      <c r="A44" s="262" t="s">
        <v>378</v>
      </c>
      <c r="B44" s="263">
        <f t="shared" si="2"/>
        <v>19</v>
      </c>
      <c r="C44" s="264"/>
      <c r="D44" s="263">
        <v>1</v>
      </c>
      <c r="E44" s="263">
        <v>1</v>
      </c>
      <c r="F44" s="263">
        <v>1</v>
      </c>
      <c r="G44" s="264"/>
      <c r="H44" s="264"/>
      <c r="I44" s="264"/>
      <c r="J44" s="264"/>
      <c r="K44" s="263">
        <v>1</v>
      </c>
      <c r="L44" s="264"/>
      <c r="M44" s="263">
        <v>3</v>
      </c>
      <c r="N44" s="263">
        <v>3</v>
      </c>
      <c r="O44" s="264"/>
      <c r="P44" s="263">
        <v>1</v>
      </c>
      <c r="Q44" s="264"/>
      <c r="R44" s="264"/>
      <c r="S44" s="264"/>
      <c r="T44" s="264"/>
      <c r="U44" s="264"/>
      <c r="V44" s="263">
        <v>1</v>
      </c>
      <c r="W44" s="263">
        <v>2</v>
      </c>
      <c r="X44" s="263">
        <v>1</v>
      </c>
      <c r="Y44" s="263">
        <v>1</v>
      </c>
      <c r="Z44" s="264"/>
      <c r="AA44" s="264"/>
      <c r="AB44" s="264"/>
      <c r="AC44" s="264"/>
      <c r="AD44" s="263">
        <v>1</v>
      </c>
      <c r="AE44" s="263">
        <v>2</v>
      </c>
      <c r="AF44" s="264"/>
      <c r="AG44" s="264"/>
      <c r="AH44" s="264"/>
    </row>
    <row r="45" ht="12">
      <c r="AG45" s="266" t="s">
        <v>380</v>
      </c>
    </row>
  </sheetData>
  <sheetProtection password="CA55" sheet="1" objects="1" scenarios="1"/>
  <mergeCells count="33">
    <mergeCell ref="AA10:AB10"/>
    <mergeCell ref="AC10:AD10"/>
    <mergeCell ref="AE10:AF10"/>
    <mergeCell ref="AG10:AH10"/>
    <mergeCell ref="S10:T10"/>
    <mergeCell ref="U10:V10"/>
    <mergeCell ref="W10:X10"/>
    <mergeCell ref="Y10:Z10"/>
    <mergeCell ref="K10:L10"/>
    <mergeCell ref="M10:N10"/>
    <mergeCell ref="O10:P10"/>
    <mergeCell ref="Q10:R10"/>
    <mergeCell ref="C10:D10"/>
    <mergeCell ref="E10:F10"/>
    <mergeCell ref="G10:H10"/>
    <mergeCell ref="I10:J10"/>
    <mergeCell ref="AG7:AH7"/>
    <mergeCell ref="A1:AH1"/>
    <mergeCell ref="A3:AH3"/>
    <mergeCell ref="C6:D6"/>
    <mergeCell ref="C7:D7"/>
    <mergeCell ref="I6:J6"/>
    <mergeCell ref="I7:J7"/>
    <mergeCell ref="G7:H7"/>
    <mergeCell ref="S6:T6"/>
    <mergeCell ref="AC6:AD6"/>
    <mergeCell ref="Y6:Z6"/>
    <mergeCell ref="K6:L6"/>
    <mergeCell ref="K7:L7"/>
    <mergeCell ref="Q6:R6"/>
    <mergeCell ref="Q7:R7"/>
    <mergeCell ref="M6:N6"/>
    <mergeCell ref="M7:N7"/>
  </mergeCells>
  <printOptions horizontalCentered="1"/>
  <pageMargins left="0.4330708661417323" right="0.31496062992125984" top="1.3779527559055118" bottom="1.299212598425197" header="0" footer="0"/>
  <pageSetup horizontalDpi="300" verticalDpi="3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47"/>
  <sheetViews>
    <sheetView showGridLines="0" workbookViewId="0" topLeftCell="W1">
      <selection activeCell="AE17" sqref="AE17"/>
    </sheetView>
  </sheetViews>
  <sheetFormatPr defaultColWidth="10.59765625" defaultRowHeight="9"/>
  <cols>
    <col min="1" max="1" width="31.796875" style="267" customWidth="1"/>
    <col min="2" max="2" width="9.3984375" style="267" customWidth="1"/>
    <col min="3" max="3" width="8" style="267" customWidth="1"/>
    <col min="4" max="4" width="8.59765625" style="267" customWidth="1"/>
    <col min="5" max="5" width="10.796875" style="267" customWidth="1"/>
    <col min="6" max="6" width="9.3984375" style="267" customWidth="1"/>
    <col min="7" max="7" width="7.796875" style="267" customWidth="1"/>
    <col min="8" max="8" width="9.59765625" style="267" customWidth="1"/>
    <col min="9" max="9" width="8.3984375" style="267" customWidth="1"/>
    <col min="10" max="10" width="9.3984375" style="267" customWidth="1"/>
    <col min="11" max="11" width="8.796875" style="267" customWidth="1"/>
    <col min="12" max="12" width="9.19921875" style="267" customWidth="1"/>
    <col min="13" max="13" width="10" style="267" customWidth="1"/>
    <col min="14" max="15" width="8.3984375" style="267" customWidth="1"/>
    <col min="16" max="16" width="9.3984375" style="267" customWidth="1"/>
    <col min="17" max="17" width="7.796875" style="267" customWidth="1"/>
    <col min="18" max="18" width="13.3984375" style="267" customWidth="1"/>
    <col min="19" max="20" width="8.3984375" style="267" customWidth="1"/>
    <col min="21" max="21" width="9.19921875" style="267" customWidth="1"/>
    <col min="22" max="22" width="8" style="267" customWidth="1"/>
    <col min="23" max="23" width="8.796875" style="267" customWidth="1"/>
    <col min="24" max="24" width="7.796875" style="267" customWidth="1"/>
    <col min="25" max="25" width="8.796875" style="267" customWidth="1"/>
    <col min="26" max="26" width="7.59765625" style="267" customWidth="1"/>
    <col min="27" max="27" width="8.796875" style="267" customWidth="1"/>
    <col min="28" max="28" width="7.796875" style="267" customWidth="1"/>
    <col min="29" max="29" width="8.796875" style="267" customWidth="1"/>
    <col min="30" max="30" width="8.19921875" style="267" customWidth="1"/>
    <col min="31" max="31" width="10.3984375" style="267" customWidth="1"/>
    <col min="32" max="32" width="7.796875" style="267" customWidth="1"/>
    <col min="33" max="33" width="9.59765625" style="267" customWidth="1"/>
    <col min="34" max="16384" width="10.59765625" style="267" customWidth="1"/>
  </cols>
  <sheetData>
    <row r="1" spans="1:33" ht="12">
      <c r="A1" s="1043" t="s">
        <v>74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/>
      <c r="AE1" s="1043"/>
      <c r="AF1" s="1043"/>
      <c r="AG1" s="1043"/>
    </row>
    <row r="2" spans="1:33" ht="1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</row>
    <row r="3" spans="1:33" ht="12">
      <c r="A3" s="1043" t="s">
        <v>421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</row>
    <row r="4" spans="1:33" ht="12">
      <c r="A4" s="1043" t="s">
        <v>422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43"/>
      <c r="Q4" s="1043"/>
      <c r="R4" s="1043"/>
      <c r="S4" s="1043"/>
      <c r="T4" s="1043"/>
      <c r="U4" s="1043"/>
      <c r="V4" s="1043"/>
      <c r="W4" s="1043"/>
      <c r="X4" s="1043"/>
      <c r="Y4" s="1043"/>
      <c r="Z4" s="1043"/>
      <c r="AA4" s="1043"/>
      <c r="AB4" s="1043"/>
      <c r="AC4" s="1043"/>
      <c r="AD4" s="1043"/>
      <c r="AE4" s="1043"/>
      <c r="AF4" s="1043"/>
      <c r="AG4" s="1043"/>
    </row>
    <row r="5" spans="1:33" ht="1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</row>
    <row r="6" spans="1:33" ht="12">
      <c r="A6" s="269" t="s">
        <v>423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</row>
    <row r="7" spans="1:33" ht="12">
      <c r="A7" s="270"/>
      <c r="B7" s="271" t="s">
        <v>128</v>
      </c>
      <c r="C7" s="1052" t="s">
        <v>301</v>
      </c>
      <c r="D7" s="1053"/>
      <c r="E7" s="272" t="s">
        <v>424</v>
      </c>
      <c r="F7" s="273"/>
      <c r="G7" s="272" t="s">
        <v>303</v>
      </c>
      <c r="H7" s="274"/>
      <c r="I7" s="272" t="s">
        <v>425</v>
      </c>
      <c r="J7" s="274"/>
      <c r="K7" s="1052" t="s">
        <v>305</v>
      </c>
      <c r="L7" s="1044"/>
      <c r="M7" s="1044"/>
      <c r="N7" s="1053"/>
      <c r="O7" s="1052" t="s">
        <v>426</v>
      </c>
      <c r="P7" s="1053"/>
      <c r="Q7" s="1052" t="s">
        <v>427</v>
      </c>
      <c r="R7" s="1044"/>
      <c r="S7" s="1053"/>
      <c r="T7" s="1052" t="s">
        <v>428</v>
      </c>
      <c r="U7" s="1053"/>
      <c r="V7" s="272" t="s">
        <v>429</v>
      </c>
      <c r="W7" s="273"/>
      <c r="X7" s="272" t="s">
        <v>310</v>
      </c>
      <c r="Y7" s="273"/>
      <c r="Z7" s="272" t="s">
        <v>430</v>
      </c>
      <c r="AA7" s="273"/>
      <c r="AB7" s="272" t="s">
        <v>431</v>
      </c>
      <c r="AC7" s="273"/>
      <c r="AD7" s="272" t="s">
        <v>432</v>
      </c>
      <c r="AE7" s="273"/>
      <c r="AF7" s="1052" t="s">
        <v>314</v>
      </c>
      <c r="AG7" s="1053"/>
    </row>
    <row r="8" spans="1:33" ht="12">
      <c r="A8" s="275" t="s">
        <v>315</v>
      </c>
      <c r="B8" s="276" t="s">
        <v>433</v>
      </c>
      <c r="C8" s="1041" t="s">
        <v>434</v>
      </c>
      <c r="D8" s="1042"/>
      <c r="E8" s="973" t="s">
        <v>318</v>
      </c>
      <c r="F8" s="973" t="s">
        <v>435</v>
      </c>
      <c r="G8" s="280"/>
      <c r="H8" s="281"/>
      <c r="I8" s="1041" t="s">
        <v>436</v>
      </c>
      <c r="J8" s="1042"/>
      <c r="K8" s="280"/>
      <c r="L8" s="282" t="s">
        <v>321</v>
      </c>
      <c r="M8" s="282" t="s">
        <v>321</v>
      </c>
      <c r="N8" s="279" t="s">
        <v>437</v>
      </c>
      <c r="O8" s="280"/>
      <c r="P8" s="283"/>
      <c r="Q8" s="280"/>
      <c r="R8" s="281" t="s">
        <v>52</v>
      </c>
      <c r="S8" s="279" t="s">
        <v>323</v>
      </c>
      <c r="T8" s="1041" t="s">
        <v>438</v>
      </c>
      <c r="U8" s="1042"/>
      <c r="V8" s="278" t="s">
        <v>439</v>
      </c>
      <c r="W8" s="283"/>
      <c r="X8" s="278" t="s">
        <v>440</v>
      </c>
      <c r="Y8" s="283"/>
      <c r="Z8" s="278" t="s">
        <v>441</v>
      </c>
      <c r="AA8" s="283"/>
      <c r="AB8" s="278" t="s">
        <v>442</v>
      </c>
      <c r="AC8" s="283"/>
      <c r="AD8" s="278"/>
      <c r="AE8" s="283"/>
      <c r="AF8" s="280"/>
      <c r="AG8" s="283"/>
    </row>
    <row r="9" spans="1:33" ht="12">
      <c r="A9" s="280"/>
      <c r="B9" s="276" t="s">
        <v>443</v>
      </c>
      <c r="C9" s="1045" t="s">
        <v>444</v>
      </c>
      <c r="D9" s="1046"/>
      <c r="E9" s="977" t="s">
        <v>331</v>
      </c>
      <c r="F9" s="977" t="s">
        <v>445</v>
      </c>
      <c r="G9" s="280"/>
      <c r="H9" s="281"/>
      <c r="I9" s="280"/>
      <c r="J9" s="281"/>
      <c r="K9" s="278" t="s">
        <v>333</v>
      </c>
      <c r="L9" s="282" t="s">
        <v>334</v>
      </c>
      <c r="M9" s="282" t="s">
        <v>335</v>
      </c>
      <c r="N9" s="279" t="s">
        <v>336</v>
      </c>
      <c r="O9" s="280"/>
      <c r="P9" s="283"/>
      <c r="Q9" s="278" t="s">
        <v>340</v>
      </c>
      <c r="R9" s="282" t="s">
        <v>446</v>
      </c>
      <c r="S9" s="277" t="s">
        <v>447</v>
      </c>
      <c r="T9" s="280"/>
      <c r="U9" s="283"/>
      <c r="V9" s="278" t="s">
        <v>340</v>
      </c>
      <c r="W9" s="283"/>
      <c r="X9" s="278" t="s">
        <v>340</v>
      </c>
      <c r="Y9" s="283"/>
      <c r="Z9" s="280"/>
      <c r="AA9" s="283"/>
      <c r="AB9" s="280"/>
      <c r="AC9" s="283"/>
      <c r="AD9" s="280"/>
      <c r="AE9" s="283"/>
      <c r="AF9" s="280"/>
      <c r="AG9" s="283"/>
    </row>
    <row r="10" spans="1:33" ht="12">
      <c r="A10" s="284"/>
      <c r="B10" s="285"/>
      <c r="C10" s="286" t="s">
        <v>418</v>
      </c>
      <c r="D10" s="286" t="s">
        <v>342</v>
      </c>
      <c r="E10" s="287" t="s">
        <v>418</v>
      </c>
      <c r="F10" s="286" t="s">
        <v>341</v>
      </c>
      <c r="G10" s="286" t="s">
        <v>418</v>
      </c>
      <c r="H10" s="286" t="s">
        <v>342</v>
      </c>
      <c r="I10" s="286" t="s">
        <v>418</v>
      </c>
      <c r="J10" s="286" t="s">
        <v>342</v>
      </c>
      <c r="K10" s="286" t="s">
        <v>418</v>
      </c>
      <c r="L10" s="286" t="s">
        <v>448</v>
      </c>
      <c r="M10" s="286" t="s">
        <v>448</v>
      </c>
      <c r="N10" s="286" t="s">
        <v>448</v>
      </c>
      <c r="O10" s="286" t="s">
        <v>418</v>
      </c>
      <c r="P10" s="286" t="s">
        <v>342</v>
      </c>
      <c r="Q10" s="286" t="s">
        <v>418</v>
      </c>
      <c r="R10" s="287" t="s">
        <v>342</v>
      </c>
      <c r="S10" s="286" t="s">
        <v>342</v>
      </c>
      <c r="T10" s="286" t="s">
        <v>418</v>
      </c>
      <c r="U10" s="286" t="s">
        <v>342</v>
      </c>
      <c r="V10" s="286" t="s">
        <v>418</v>
      </c>
      <c r="W10" s="286" t="s">
        <v>342</v>
      </c>
      <c r="X10" s="286" t="s">
        <v>418</v>
      </c>
      <c r="Y10" s="286" t="s">
        <v>342</v>
      </c>
      <c r="Z10" s="286" t="s">
        <v>418</v>
      </c>
      <c r="AA10" s="286" t="s">
        <v>342</v>
      </c>
      <c r="AB10" s="286" t="s">
        <v>418</v>
      </c>
      <c r="AC10" s="286" t="s">
        <v>342</v>
      </c>
      <c r="AD10" s="286" t="s">
        <v>418</v>
      </c>
      <c r="AE10" s="287" t="s">
        <v>342</v>
      </c>
      <c r="AF10" s="286" t="s">
        <v>418</v>
      </c>
      <c r="AG10" s="287" t="s">
        <v>342</v>
      </c>
    </row>
    <row r="11" spans="1:33" s="268" customFormat="1" ht="15" customHeight="1">
      <c r="A11" s="970" t="s">
        <v>343</v>
      </c>
      <c r="B11" s="971">
        <f>SUM(C11:AI11)</f>
        <v>5969</v>
      </c>
      <c r="C11" s="1047">
        <f>SUM(C12:D12)</f>
        <v>13</v>
      </c>
      <c r="D11" s="1048"/>
      <c r="E11" s="971">
        <f>SUM(E14:E46)</f>
        <v>7</v>
      </c>
      <c r="F11" s="971">
        <f>SUM(F14:F46)</f>
        <v>8</v>
      </c>
      <c r="G11" s="1047">
        <f>SUM(G13+H13)</f>
        <v>80</v>
      </c>
      <c r="H11" s="1048"/>
      <c r="I11" s="1047">
        <f>SUM(I13+J13)</f>
        <v>67</v>
      </c>
      <c r="J11" s="1048"/>
      <c r="K11" s="1047">
        <f>SUM(K13:N13)</f>
        <v>2104</v>
      </c>
      <c r="L11" s="1049"/>
      <c r="M11" s="1049"/>
      <c r="N11" s="1048"/>
      <c r="O11" s="1047">
        <f>SUM(O13+P13)</f>
        <v>1078</v>
      </c>
      <c r="P11" s="1048"/>
      <c r="Q11" s="1047">
        <f>SUM(Q13:S13)</f>
        <v>260</v>
      </c>
      <c r="R11" s="1049"/>
      <c r="S11" s="1048"/>
      <c r="T11" s="1047">
        <f>SUM(T13:U13)</f>
        <v>167</v>
      </c>
      <c r="U11" s="1048"/>
      <c r="V11" s="1047">
        <f>SUM(V13:W13)</f>
        <v>51</v>
      </c>
      <c r="W11" s="1048"/>
      <c r="X11" s="1047">
        <f>SUM(X13:Y13)</f>
        <v>273</v>
      </c>
      <c r="Y11" s="1048"/>
      <c r="Z11" s="1047">
        <f>SUM(Z13:AA13)</f>
        <v>577</v>
      </c>
      <c r="AA11" s="1048"/>
      <c r="AB11" s="1047">
        <f>SUM(AB13:AC13)</f>
        <v>192</v>
      </c>
      <c r="AC11" s="1048"/>
      <c r="AD11" s="1047">
        <f>SUM(AD13:AE13)</f>
        <v>347</v>
      </c>
      <c r="AE11" s="1048"/>
      <c r="AF11" s="1047">
        <f>SUM(AF13:AG13)</f>
        <v>745</v>
      </c>
      <c r="AG11" s="1048"/>
    </row>
    <row r="12" spans="1:33" s="268" customFormat="1" ht="15" customHeight="1">
      <c r="A12" s="970" t="s">
        <v>344</v>
      </c>
      <c r="B12" s="971">
        <f>SUM(C12:G12)</f>
        <v>28</v>
      </c>
      <c r="C12" s="971">
        <f>SUM(C14:C46)</f>
        <v>2</v>
      </c>
      <c r="D12" s="971">
        <f>SUM(D14:D46)</f>
        <v>11</v>
      </c>
      <c r="E12" s="971">
        <f>SUM(E14:E46)</f>
        <v>7</v>
      </c>
      <c r="F12" s="971">
        <f>SUM(F14:F46)</f>
        <v>8</v>
      </c>
      <c r="G12" s="972"/>
      <c r="H12" s="970" t="s">
        <v>52</v>
      </c>
      <c r="I12" s="972"/>
      <c r="J12" s="972"/>
      <c r="K12" s="972"/>
      <c r="L12" s="970" t="s">
        <v>52</v>
      </c>
      <c r="M12" s="972"/>
      <c r="N12" s="972"/>
      <c r="O12" s="972"/>
      <c r="P12" s="972"/>
      <c r="Q12" s="972"/>
      <c r="R12" s="972"/>
      <c r="S12" s="972"/>
      <c r="T12" s="972"/>
      <c r="U12" s="972"/>
      <c r="V12" s="972"/>
      <c r="W12" s="972"/>
      <c r="X12" s="972"/>
      <c r="Y12" s="972"/>
      <c r="Z12" s="972"/>
      <c r="AA12" s="972"/>
      <c r="AB12" s="972"/>
      <c r="AC12" s="972"/>
      <c r="AD12" s="972"/>
      <c r="AE12" s="972"/>
      <c r="AF12" s="972"/>
      <c r="AG12" s="972"/>
    </row>
    <row r="13" spans="1:33" s="268" customFormat="1" ht="12">
      <c r="A13" s="970" t="s">
        <v>345</v>
      </c>
      <c r="B13" s="971">
        <f>SUM(G13:AG13)</f>
        <v>5941</v>
      </c>
      <c r="C13" s="972"/>
      <c r="D13" s="972"/>
      <c r="E13" s="972"/>
      <c r="F13" s="972"/>
      <c r="G13" s="971">
        <f aca="true" t="shared" si="0" ref="G13:AG13">SUM(G14:G46)</f>
        <v>28</v>
      </c>
      <c r="H13" s="971">
        <f t="shared" si="0"/>
        <v>52</v>
      </c>
      <c r="I13" s="971">
        <f t="shared" si="0"/>
        <v>28</v>
      </c>
      <c r="J13" s="971">
        <f t="shared" si="0"/>
        <v>39</v>
      </c>
      <c r="K13" s="971">
        <f t="shared" si="0"/>
        <v>521</v>
      </c>
      <c r="L13" s="971">
        <f t="shared" si="0"/>
        <v>806</v>
      </c>
      <c r="M13" s="971">
        <f t="shared" si="0"/>
        <v>187</v>
      </c>
      <c r="N13" s="971">
        <f t="shared" si="0"/>
        <v>590</v>
      </c>
      <c r="O13" s="971">
        <f t="shared" si="0"/>
        <v>229</v>
      </c>
      <c r="P13" s="971">
        <f t="shared" si="0"/>
        <v>849</v>
      </c>
      <c r="Q13" s="971">
        <f t="shared" si="0"/>
        <v>153</v>
      </c>
      <c r="R13" s="971">
        <f t="shared" si="0"/>
        <v>31</v>
      </c>
      <c r="S13" s="971">
        <f t="shared" si="0"/>
        <v>76</v>
      </c>
      <c r="T13" s="971">
        <f t="shared" si="0"/>
        <v>50</v>
      </c>
      <c r="U13" s="971">
        <f t="shared" si="0"/>
        <v>117</v>
      </c>
      <c r="V13" s="971">
        <f t="shared" si="0"/>
        <v>26</v>
      </c>
      <c r="W13" s="971">
        <f t="shared" si="0"/>
        <v>25</v>
      </c>
      <c r="X13" s="971">
        <f t="shared" si="0"/>
        <v>185</v>
      </c>
      <c r="Y13" s="971">
        <f t="shared" si="0"/>
        <v>88</v>
      </c>
      <c r="Z13" s="971">
        <f t="shared" si="0"/>
        <v>130</v>
      </c>
      <c r="AA13" s="971">
        <f t="shared" si="0"/>
        <v>447</v>
      </c>
      <c r="AB13" s="971">
        <f t="shared" si="0"/>
        <v>35</v>
      </c>
      <c r="AC13" s="971">
        <f t="shared" si="0"/>
        <v>157</v>
      </c>
      <c r="AD13" s="971">
        <f t="shared" si="0"/>
        <v>81</v>
      </c>
      <c r="AE13" s="971">
        <f t="shared" si="0"/>
        <v>266</v>
      </c>
      <c r="AF13" s="971">
        <f t="shared" si="0"/>
        <v>192</v>
      </c>
      <c r="AG13" s="971">
        <f t="shared" si="0"/>
        <v>553</v>
      </c>
    </row>
    <row r="14" spans="1:33" ht="12">
      <c r="A14" s="288" t="s">
        <v>346</v>
      </c>
      <c r="B14" s="290"/>
      <c r="C14" s="290"/>
      <c r="D14" s="290"/>
      <c r="E14" s="290"/>
      <c r="F14" s="290"/>
      <c r="G14" s="290"/>
      <c r="H14" s="291"/>
      <c r="I14" s="290"/>
      <c r="J14" s="290"/>
      <c r="K14" s="291"/>
      <c r="L14" s="291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</row>
    <row r="15" spans="1:33" ht="12">
      <c r="A15" s="288" t="s">
        <v>347</v>
      </c>
      <c r="B15" s="289">
        <f>SUM(C15:AG15)</f>
        <v>4</v>
      </c>
      <c r="C15" s="290"/>
      <c r="D15" s="290"/>
      <c r="E15" s="290"/>
      <c r="F15" s="290"/>
      <c r="G15" s="290"/>
      <c r="H15" s="291"/>
      <c r="I15" s="290"/>
      <c r="J15" s="290"/>
      <c r="K15" s="291"/>
      <c r="L15" s="291"/>
      <c r="M15" s="290"/>
      <c r="N15" s="290"/>
      <c r="O15" s="290"/>
      <c r="P15" s="289">
        <v>1</v>
      </c>
      <c r="Q15" s="290"/>
      <c r="R15" s="290"/>
      <c r="S15" s="290"/>
      <c r="T15" s="290"/>
      <c r="U15" s="290"/>
      <c r="V15" s="290"/>
      <c r="W15" s="290"/>
      <c r="X15" s="289">
        <v>1</v>
      </c>
      <c r="Y15" s="289">
        <v>1</v>
      </c>
      <c r="Z15" s="290"/>
      <c r="AA15" s="290"/>
      <c r="AB15" s="290"/>
      <c r="AC15" s="289">
        <v>1</v>
      </c>
      <c r="AD15" s="290"/>
      <c r="AE15" s="290"/>
      <c r="AF15" s="290"/>
      <c r="AG15" s="290"/>
    </row>
    <row r="16" spans="1:33" ht="12">
      <c r="A16" s="288" t="s">
        <v>348</v>
      </c>
      <c r="B16" s="289">
        <f>SUM(C16:AG16)</f>
        <v>11</v>
      </c>
      <c r="C16" s="290"/>
      <c r="D16" s="290"/>
      <c r="E16" s="290"/>
      <c r="F16" s="290"/>
      <c r="G16" s="290"/>
      <c r="H16" s="291"/>
      <c r="I16" s="290"/>
      <c r="J16" s="290"/>
      <c r="K16" s="291">
        <v>3</v>
      </c>
      <c r="L16" s="291"/>
      <c r="M16" s="290"/>
      <c r="N16" s="290"/>
      <c r="O16" s="290"/>
      <c r="P16" s="290"/>
      <c r="Q16" s="289">
        <v>1</v>
      </c>
      <c r="R16" s="290"/>
      <c r="S16" s="290"/>
      <c r="T16" s="290"/>
      <c r="U16" s="290"/>
      <c r="V16" s="289">
        <v>1</v>
      </c>
      <c r="W16" s="290"/>
      <c r="X16" s="289">
        <v>1</v>
      </c>
      <c r="Y16" s="290"/>
      <c r="Z16" s="289">
        <v>1</v>
      </c>
      <c r="AA16" s="289">
        <v>1</v>
      </c>
      <c r="AB16" s="290"/>
      <c r="AC16" s="290"/>
      <c r="AD16" s="290"/>
      <c r="AE16" s="289">
        <v>2</v>
      </c>
      <c r="AF16" s="289">
        <v>1</v>
      </c>
      <c r="AG16" s="290"/>
    </row>
    <row r="17" spans="1:33" ht="12">
      <c r="A17" s="288" t="s">
        <v>349</v>
      </c>
      <c r="B17" s="290"/>
      <c r="C17" s="290"/>
      <c r="D17" s="290"/>
      <c r="E17" s="290"/>
      <c r="F17" s="290"/>
      <c r="G17" s="290"/>
      <c r="H17" s="291"/>
      <c r="I17" s="290"/>
      <c r="J17" s="290"/>
      <c r="K17" s="291"/>
      <c r="L17" s="291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</row>
    <row r="18" spans="1:33" ht="12">
      <c r="A18" s="288" t="s">
        <v>350</v>
      </c>
      <c r="B18" s="290"/>
      <c r="C18" s="290"/>
      <c r="D18" s="290"/>
      <c r="E18" s="290"/>
      <c r="F18" s="290"/>
      <c r="G18" s="290"/>
      <c r="H18" s="291"/>
      <c r="I18" s="290"/>
      <c r="J18" s="290"/>
      <c r="K18" s="291"/>
      <c r="L18" s="291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</row>
    <row r="19" spans="1:33" ht="12">
      <c r="A19" s="288" t="s">
        <v>351</v>
      </c>
      <c r="B19" s="289">
        <f aca="true" t="shared" si="1" ref="B19:B29">SUM(C19:AG19)</f>
        <v>3</v>
      </c>
      <c r="C19" s="290"/>
      <c r="D19" s="290"/>
      <c r="E19" s="290"/>
      <c r="F19" s="290"/>
      <c r="G19" s="290"/>
      <c r="H19" s="291"/>
      <c r="I19" s="290"/>
      <c r="J19" s="290"/>
      <c r="K19" s="291"/>
      <c r="L19" s="291"/>
      <c r="M19" s="290"/>
      <c r="N19" s="290"/>
      <c r="O19" s="290"/>
      <c r="P19" s="289">
        <v>1</v>
      </c>
      <c r="Q19" s="290"/>
      <c r="R19" s="290"/>
      <c r="S19" s="290"/>
      <c r="T19" s="290"/>
      <c r="U19" s="290"/>
      <c r="V19" s="290"/>
      <c r="W19" s="290"/>
      <c r="X19" s="289">
        <v>1</v>
      </c>
      <c r="Y19" s="289">
        <v>1</v>
      </c>
      <c r="Z19" s="290"/>
      <c r="AA19" s="290"/>
      <c r="AB19" s="290"/>
      <c r="AC19" s="290"/>
      <c r="AD19" s="290"/>
      <c r="AE19" s="290"/>
      <c r="AF19" s="290"/>
      <c r="AG19" s="290"/>
    </row>
    <row r="20" spans="1:33" ht="12">
      <c r="A20" s="288" t="s">
        <v>352</v>
      </c>
      <c r="B20" s="289">
        <f t="shared" si="1"/>
        <v>2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89">
        <v>2</v>
      </c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</row>
    <row r="21" spans="1:33" ht="12">
      <c r="A21" s="288" t="s">
        <v>353</v>
      </c>
      <c r="B21" s="289">
        <f t="shared" si="1"/>
        <v>8</v>
      </c>
      <c r="C21" s="290"/>
      <c r="D21" s="290"/>
      <c r="E21" s="290"/>
      <c r="F21" s="290"/>
      <c r="G21" s="290"/>
      <c r="H21" s="291">
        <v>1</v>
      </c>
      <c r="I21" s="290"/>
      <c r="J21" s="290"/>
      <c r="K21" s="291">
        <v>1</v>
      </c>
      <c r="L21" s="291"/>
      <c r="M21" s="290"/>
      <c r="N21" s="290"/>
      <c r="O21" s="290"/>
      <c r="P21" s="290"/>
      <c r="Q21" s="289">
        <v>1</v>
      </c>
      <c r="R21" s="290"/>
      <c r="S21" s="289">
        <v>1</v>
      </c>
      <c r="T21" s="290"/>
      <c r="U21" s="290"/>
      <c r="V21" s="290"/>
      <c r="W21" s="290"/>
      <c r="X21" s="289">
        <v>1</v>
      </c>
      <c r="Y21" s="290"/>
      <c r="Z21" s="290"/>
      <c r="AA21" s="289">
        <v>1</v>
      </c>
      <c r="AB21" s="290"/>
      <c r="AC21" s="290"/>
      <c r="AD21" s="290"/>
      <c r="AE21" s="289">
        <v>1</v>
      </c>
      <c r="AF21" s="290"/>
      <c r="AG21" s="289">
        <v>1</v>
      </c>
    </row>
    <row r="22" spans="1:33" ht="12">
      <c r="A22" s="288" t="s">
        <v>354</v>
      </c>
      <c r="B22" s="289">
        <f t="shared" si="1"/>
        <v>35</v>
      </c>
      <c r="C22" s="290"/>
      <c r="D22" s="290"/>
      <c r="E22" s="290"/>
      <c r="F22" s="290"/>
      <c r="G22" s="289">
        <v>1</v>
      </c>
      <c r="H22" s="291">
        <v>1</v>
      </c>
      <c r="I22" s="290"/>
      <c r="J22" s="289">
        <v>1</v>
      </c>
      <c r="K22" s="291">
        <v>1</v>
      </c>
      <c r="L22" s="291">
        <v>5</v>
      </c>
      <c r="M22" s="290"/>
      <c r="N22" s="289">
        <v>2</v>
      </c>
      <c r="O22" s="289">
        <v>1</v>
      </c>
      <c r="P22" s="289">
        <v>6</v>
      </c>
      <c r="Q22" s="290"/>
      <c r="R22" s="289">
        <v>1</v>
      </c>
      <c r="S22" s="290"/>
      <c r="T22" s="290"/>
      <c r="U22" s="289">
        <v>1</v>
      </c>
      <c r="V22" s="290"/>
      <c r="W22" s="290"/>
      <c r="X22" s="290"/>
      <c r="Y22" s="290"/>
      <c r="Z22" s="290"/>
      <c r="AA22" s="289">
        <v>1</v>
      </c>
      <c r="AB22" s="290"/>
      <c r="AC22" s="289">
        <v>4</v>
      </c>
      <c r="AD22" s="289">
        <v>1</v>
      </c>
      <c r="AE22" s="290"/>
      <c r="AF22" s="289">
        <v>7</v>
      </c>
      <c r="AG22" s="289">
        <v>2</v>
      </c>
    </row>
    <row r="23" spans="1:33" ht="12">
      <c r="A23" s="288" t="s">
        <v>355</v>
      </c>
      <c r="B23" s="289">
        <f t="shared" si="1"/>
        <v>1</v>
      </c>
      <c r="C23" s="290"/>
      <c r="D23" s="290"/>
      <c r="E23" s="290"/>
      <c r="F23" s="290"/>
      <c r="G23" s="290"/>
      <c r="H23" s="291"/>
      <c r="I23" s="290"/>
      <c r="J23" s="290"/>
      <c r="K23" s="291"/>
      <c r="L23" s="291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89">
        <v>1</v>
      </c>
      <c r="AB23" s="290"/>
      <c r="AC23" s="290"/>
      <c r="AD23" s="290"/>
      <c r="AE23" s="290"/>
      <c r="AF23" s="290"/>
      <c r="AG23" s="290"/>
    </row>
    <row r="24" spans="1:33" ht="12">
      <c r="A24" s="288" t="s">
        <v>356</v>
      </c>
      <c r="B24" s="289">
        <f t="shared" si="1"/>
        <v>5</v>
      </c>
      <c r="C24" s="290"/>
      <c r="D24" s="290"/>
      <c r="E24" s="290"/>
      <c r="F24" s="290"/>
      <c r="G24" s="290"/>
      <c r="H24" s="291"/>
      <c r="I24" s="290"/>
      <c r="J24" s="290"/>
      <c r="K24" s="291"/>
      <c r="L24" s="291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89">
        <v>1</v>
      </c>
      <c r="AB24" s="290"/>
      <c r="AC24" s="290"/>
      <c r="AD24" s="290"/>
      <c r="AE24" s="290"/>
      <c r="AF24" s="289">
        <v>1</v>
      </c>
      <c r="AG24" s="289">
        <v>3</v>
      </c>
    </row>
    <row r="25" spans="1:33" ht="12">
      <c r="A25" s="288" t="s">
        <v>357</v>
      </c>
      <c r="B25" s="289">
        <f t="shared" si="1"/>
        <v>6</v>
      </c>
      <c r="C25" s="290"/>
      <c r="D25" s="290"/>
      <c r="E25" s="290"/>
      <c r="F25" s="290"/>
      <c r="G25" s="290"/>
      <c r="H25" s="291"/>
      <c r="I25" s="290"/>
      <c r="J25" s="290"/>
      <c r="K25" s="291"/>
      <c r="L25" s="291"/>
      <c r="M25" s="290"/>
      <c r="N25" s="290"/>
      <c r="O25" s="290"/>
      <c r="P25" s="290"/>
      <c r="Q25" s="289">
        <v>2</v>
      </c>
      <c r="R25" s="290"/>
      <c r="S25" s="290"/>
      <c r="T25" s="289">
        <v>1</v>
      </c>
      <c r="U25" s="290"/>
      <c r="V25" s="290"/>
      <c r="W25" s="289">
        <v>1</v>
      </c>
      <c r="X25" s="290"/>
      <c r="Y25" s="289">
        <v>1</v>
      </c>
      <c r="Z25" s="290"/>
      <c r="AA25" s="290"/>
      <c r="AB25" s="290"/>
      <c r="AC25" s="290"/>
      <c r="AD25" s="289">
        <v>1</v>
      </c>
      <c r="AE25" s="290"/>
      <c r="AF25" s="290"/>
      <c r="AG25" s="290"/>
    </row>
    <row r="26" spans="1:33" ht="12">
      <c r="A26" s="288" t="s">
        <v>358</v>
      </c>
      <c r="B26" s="289">
        <f t="shared" si="1"/>
        <v>8</v>
      </c>
      <c r="C26" s="290"/>
      <c r="D26" s="290"/>
      <c r="E26" s="290"/>
      <c r="F26" s="290"/>
      <c r="G26" s="290"/>
      <c r="H26" s="291"/>
      <c r="I26" s="290"/>
      <c r="J26" s="290"/>
      <c r="K26" s="291"/>
      <c r="L26" s="291"/>
      <c r="M26" s="290"/>
      <c r="N26" s="290"/>
      <c r="O26" s="290"/>
      <c r="P26" s="290"/>
      <c r="Q26" s="289">
        <v>2</v>
      </c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89">
        <v>3</v>
      </c>
      <c r="AG26" s="289">
        <v>3</v>
      </c>
    </row>
    <row r="27" spans="1:33" ht="12">
      <c r="A27" s="288" t="s">
        <v>359</v>
      </c>
      <c r="B27" s="289">
        <f t="shared" si="1"/>
        <v>82</v>
      </c>
      <c r="C27" s="290"/>
      <c r="D27" s="290"/>
      <c r="E27" s="289">
        <v>2</v>
      </c>
      <c r="F27" s="290"/>
      <c r="G27" s="289">
        <v>1</v>
      </c>
      <c r="H27" s="291">
        <v>2</v>
      </c>
      <c r="I27" s="289">
        <v>3</v>
      </c>
      <c r="J27" s="290"/>
      <c r="K27" s="291">
        <v>5</v>
      </c>
      <c r="L27" s="291">
        <v>10</v>
      </c>
      <c r="M27" s="290"/>
      <c r="N27" s="289">
        <v>5</v>
      </c>
      <c r="O27" s="289">
        <v>2</v>
      </c>
      <c r="P27" s="289">
        <v>13</v>
      </c>
      <c r="Q27" s="290"/>
      <c r="R27" s="290"/>
      <c r="S27" s="290"/>
      <c r="T27" s="290"/>
      <c r="U27" s="290"/>
      <c r="V27" s="289">
        <v>1</v>
      </c>
      <c r="W27" s="290"/>
      <c r="X27" s="289">
        <v>3</v>
      </c>
      <c r="Y27" s="290"/>
      <c r="Z27" s="289">
        <v>2</v>
      </c>
      <c r="AA27" s="289">
        <v>8</v>
      </c>
      <c r="AB27" s="290"/>
      <c r="AC27" s="289">
        <v>6</v>
      </c>
      <c r="AD27" s="289">
        <v>2</v>
      </c>
      <c r="AE27" s="290"/>
      <c r="AF27" s="289">
        <v>4</v>
      </c>
      <c r="AG27" s="289">
        <v>13</v>
      </c>
    </row>
    <row r="28" spans="1:33" ht="12">
      <c r="A28" s="288" t="s">
        <v>360</v>
      </c>
      <c r="B28" s="289">
        <f t="shared" si="1"/>
        <v>18</v>
      </c>
      <c r="C28" s="290"/>
      <c r="D28" s="290"/>
      <c r="E28" s="290"/>
      <c r="F28" s="290"/>
      <c r="G28" s="290"/>
      <c r="H28" s="290"/>
      <c r="I28" s="290"/>
      <c r="J28" s="289">
        <v>1</v>
      </c>
      <c r="K28" s="290"/>
      <c r="L28" s="290"/>
      <c r="M28" s="290"/>
      <c r="N28" s="290"/>
      <c r="O28" s="290"/>
      <c r="P28" s="289">
        <v>5</v>
      </c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89">
        <v>3</v>
      </c>
      <c r="AB28" s="289">
        <v>2</v>
      </c>
      <c r="AC28" s="290"/>
      <c r="AD28" s="290"/>
      <c r="AE28" s="289">
        <v>7</v>
      </c>
      <c r="AF28" s="290"/>
      <c r="AG28" s="290"/>
    </row>
    <row r="29" spans="1:33" ht="12">
      <c r="A29" s="288" t="s">
        <v>361</v>
      </c>
      <c r="B29" s="289">
        <f t="shared" si="1"/>
        <v>5</v>
      </c>
      <c r="C29" s="290"/>
      <c r="D29" s="290"/>
      <c r="E29" s="290"/>
      <c r="F29" s="290"/>
      <c r="G29" s="290"/>
      <c r="H29" s="291"/>
      <c r="I29" s="290"/>
      <c r="J29" s="290"/>
      <c r="K29" s="291"/>
      <c r="L29" s="291">
        <v>2</v>
      </c>
      <c r="M29" s="290"/>
      <c r="N29" s="291"/>
      <c r="O29" s="291"/>
      <c r="P29" s="291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89">
        <v>1</v>
      </c>
      <c r="AB29" s="290"/>
      <c r="AC29" s="290"/>
      <c r="AD29" s="290"/>
      <c r="AE29" s="289">
        <v>1</v>
      </c>
      <c r="AF29" s="289">
        <v>1</v>
      </c>
      <c r="AG29" s="290"/>
    </row>
    <row r="30" spans="1:33" ht="12">
      <c r="A30" s="288" t="s">
        <v>362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1"/>
      <c r="L30" s="291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</row>
    <row r="31" spans="1:33" ht="12">
      <c r="A31" s="288" t="s">
        <v>363</v>
      </c>
      <c r="B31" s="289">
        <f aca="true" t="shared" si="2" ref="B31:B41">SUM(C31:AG31)</f>
        <v>5594</v>
      </c>
      <c r="C31" s="289">
        <v>2</v>
      </c>
      <c r="D31" s="289">
        <v>9</v>
      </c>
      <c r="E31" s="289">
        <v>5</v>
      </c>
      <c r="F31" s="289">
        <v>8</v>
      </c>
      <c r="G31" s="289">
        <v>25</v>
      </c>
      <c r="H31" s="291">
        <v>48</v>
      </c>
      <c r="I31" s="289">
        <v>25</v>
      </c>
      <c r="J31" s="289">
        <v>37</v>
      </c>
      <c r="K31" s="291">
        <v>504</v>
      </c>
      <c r="L31" s="291">
        <v>768</v>
      </c>
      <c r="M31" s="289">
        <v>187</v>
      </c>
      <c r="N31" s="289">
        <v>575</v>
      </c>
      <c r="O31" s="289">
        <v>225</v>
      </c>
      <c r="P31" s="289">
        <v>818</v>
      </c>
      <c r="Q31" s="289">
        <v>145</v>
      </c>
      <c r="R31" s="289">
        <v>27</v>
      </c>
      <c r="S31" s="289">
        <v>75</v>
      </c>
      <c r="T31" s="289">
        <v>48</v>
      </c>
      <c r="U31" s="289">
        <v>115</v>
      </c>
      <c r="V31" s="289">
        <v>22</v>
      </c>
      <c r="W31" s="289">
        <v>14</v>
      </c>
      <c r="X31" s="289">
        <v>173</v>
      </c>
      <c r="Y31" s="289">
        <v>77</v>
      </c>
      <c r="Z31" s="289">
        <v>123</v>
      </c>
      <c r="AA31" s="289">
        <v>418</v>
      </c>
      <c r="AB31" s="289">
        <v>31</v>
      </c>
      <c r="AC31" s="289">
        <v>132</v>
      </c>
      <c r="AD31" s="289">
        <v>70</v>
      </c>
      <c r="AE31" s="289">
        <v>240</v>
      </c>
      <c r="AF31" s="289">
        <v>159</v>
      </c>
      <c r="AG31" s="289">
        <v>489</v>
      </c>
    </row>
    <row r="32" spans="1:33" ht="12">
      <c r="A32" s="288" t="s">
        <v>364</v>
      </c>
      <c r="B32" s="289">
        <f t="shared" si="2"/>
        <v>1</v>
      </c>
      <c r="C32" s="290"/>
      <c r="D32" s="290"/>
      <c r="E32" s="290"/>
      <c r="F32" s="290"/>
      <c r="G32" s="290"/>
      <c r="H32" s="291"/>
      <c r="I32" s="290"/>
      <c r="J32" s="290"/>
      <c r="K32" s="291"/>
      <c r="L32" s="291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89">
        <v>1</v>
      </c>
      <c r="AD32" s="290"/>
      <c r="AE32" s="290"/>
      <c r="AF32" s="290"/>
      <c r="AG32" s="290"/>
    </row>
    <row r="33" spans="1:33" ht="12">
      <c r="A33" s="288" t="s">
        <v>365</v>
      </c>
      <c r="B33" s="289">
        <f t="shared" si="2"/>
        <v>7</v>
      </c>
      <c r="C33" s="290"/>
      <c r="D33" s="290"/>
      <c r="E33" s="290"/>
      <c r="F33" s="290"/>
      <c r="G33" s="290"/>
      <c r="H33" s="291"/>
      <c r="I33" s="290"/>
      <c r="J33" s="290"/>
      <c r="K33" s="291">
        <v>1</v>
      </c>
      <c r="L33" s="291"/>
      <c r="M33" s="290"/>
      <c r="N33" s="289">
        <v>1</v>
      </c>
      <c r="O33" s="290"/>
      <c r="P33" s="290"/>
      <c r="Q33" s="290"/>
      <c r="R33" s="290"/>
      <c r="S33" s="290"/>
      <c r="T33" s="290"/>
      <c r="U33" s="290"/>
      <c r="V33" s="290"/>
      <c r="W33" s="289">
        <v>1</v>
      </c>
      <c r="X33" s="289">
        <v>1</v>
      </c>
      <c r="Y33" s="290"/>
      <c r="Z33" s="290"/>
      <c r="AA33" s="290"/>
      <c r="AB33" s="290"/>
      <c r="AC33" s="290"/>
      <c r="AD33" s="290"/>
      <c r="AE33" s="289">
        <v>1</v>
      </c>
      <c r="AF33" s="290"/>
      <c r="AG33" s="289">
        <v>2</v>
      </c>
    </row>
    <row r="34" spans="1:33" ht="12">
      <c r="A34" s="288" t="s">
        <v>366</v>
      </c>
      <c r="B34" s="289">
        <f t="shared" si="2"/>
        <v>3</v>
      </c>
      <c r="C34" s="290"/>
      <c r="D34" s="290"/>
      <c r="E34" s="290"/>
      <c r="F34" s="290"/>
      <c r="G34" s="290"/>
      <c r="H34" s="291"/>
      <c r="I34" s="290"/>
      <c r="J34" s="290"/>
      <c r="K34" s="291"/>
      <c r="L34" s="291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89">
        <v>1</v>
      </c>
      <c r="X34" s="290"/>
      <c r="Y34" s="290"/>
      <c r="Z34" s="290"/>
      <c r="AA34" s="290"/>
      <c r="AB34" s="290"/>
      <c r="AC34" s="290"/>
      <c r="AD34" s="290"/>
      <c r="AE34" s="290"/>
      <c r="AF34" s="290"/>
      <c r="AG34" s="289">
        <v>2</v>
      </c>
    </row>
    <row r="35" spans="1:33" ht="12">
      <c r="A35" s="288" t="s">
        <v>367</v>
      </c>
      <c r="B35" s="289">
        <f t="shared" si="2"/>
        <v>3</v>
      </c>
      <c r="C35" s="290"/>
      <c r="D35" s="290"/>
      <c r="E35" s="290"/>
      <c r="F35" s="290"/>
      <c r="G35" s="290"/>
      <c r="H35" s="291"/>
      <c r="I35" s="290"/>
      <c r="J35" s="290"/>
      <c r="K35" s="291"/>
      <c r="L35" s="291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89">
        <v>2</v>
      </c>
      <c r="AG35" s="289">
        <v>1</v>
      </c>
    </row>
    <row r="36" spans="1:33" ht="12">
      <c r="A36" s="288" t="s">
        <v>368</v>
      </c>
      <c r="B36" s="289">
        <f t="shared" si="2"/>
        <v>1</v>
      </c>
      <c r="C36" s="290"/>
      <c r="D36" s="290"/>
      <c r="E36" s="290"/>
      <c r="F36" s="290"/>
      <c r="G36" s="290"/>
      <c r="H36" s="291"/>
      <c r="I36" s="290"/>
      <c r="J36" s="290"/>
      <c r="K36" s="291"/>
      <c r="L36" s="291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89">
        <v>1</v>
      </c>
      <c r="Z36" s="290"/>
      <c r="AA36" s="290"/>
      <c r="AB36" s="290"/>
      <c r="AC36" s="290"/>
      <c r="AD36" s="290"/>
      <c r="AE36" s="290"/>
      <c r="AF36" s="290"/>
      <c r="AG36" s="290"/>
    </row>
    <row r="37" spans="1:33" ht="12">
      <c r="A37" s="288" t="s">
        <v>369</v>
      </c>
      <c r="B37" s="289">
        <f t="shared" si="2"/>
        <v>1</v>
      </c>
      <c r="C37" s="290"/>
      <c r="D37" s="290"/>
      <c r="E37" s="290"/>
      <c r="F37" s="290"/>
      <c r="G37" s="290"/>
      <c r="H37" s="291"/>
      <c r="I37" s="290"/>
      <c r="J37" s="290"/>
      <c r="K37" s="291"/>
      <c r="L37" s="291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89">
        <v>1</v>
      </c>
      <c r="AB37" s="290"/>
      <c r="AC37" s="290"/>
      <c r="AD37" s="290"/>
      <c r="AE37" s="290"/>
      <c r="AF37" s="290"/>
      <c r="AG37" s="290"/>
    </row>
    <row r="38" spans="1:33" ht="12">
      <c r="A38" s="288" t="s">
        <v>370</v>
      </c>
      <c r="B38" s="289">
        <f t="shared" si="2"/>
        <v>115</v>
      </c>
      <c r="C38" s="290"/>
      <c r="D38" s="289">
        <v>1</v>
      </c>
      <c r="E38" s="290"/>
      <c r="F38" s="290"/>
      <c r="G38" s="289">
        <v>1</v>
      </c>
      <c r="H38" s="291"/>
      <c r="I38" s="290"/>
      <c r="J38" s="290"/>
      <c r="K38" s="291">
        <v>4</v>
      </c>
      <c r="L38" s="291">
        <v>14</v>
      </c>
      <c r="M38" s="290"/>
      <c r="N38" s="289">
        <v>7</v>
      </c>
      <c r="O38" s="289">
        <v>1</v>
      </c>
      <c r="P38" s="290"/>
      <c r="Q38" s="289">
        <v>1</v>
      </c>
      <c r="R38" s="289">
        <v>2</v>
      </c>
      <c r="S38" s="290"/>
      <c r="T38" s="289">
        <v>1</v>
      </c>
      <c r="U38" s="289">
        <v>1</v>
      </c>
      <c r="V38" s="289">
        <v>2</v>
      </c>
      <c r="W38" s="289">
        <v>7</v>
      </c>
      <c r="X38" s="289">
        <v>3</v>
      </c>
      <c r="Y38" s="289">
        <v>4</v>
      </c>
      <c r="Z38" s="289">
        <v>1</v>
      </c>
      <c r="AA38" s="289">
        <v>10</v>
      </c>
      <c r="AB38" s="289">
        <v>1</v>
      </c>
      <c r="AC38" s="289">
        <v>11</v>
      </c>
      <c r="AD38" s="289">
        <v>6</v>
      </c>
      <c r="AE38" s="289">
        <v>8</v>
      </c>
      <c r="AF38" s="289">
        <v>9</v>
      </c>
      <c r="AG38" s="289">
        <v>20</v>
      </c>
    </row>
    <row r="39" spans="1:33" ht="12">
      <c r="A39" s="288" t="s">
        <v>371</v>
      </c>
      <c r="B39" s="289">
        <f t="shared" si="2"/>
        <v>39</v>
      </c>
      <c r="C39" s="290"/>
      <c r="D39" s="290"/>
      <c r="E39" s="290"/>
      <c r="F39" s="290"/>
      <c r="G39" s="290"/>
      <c r="H39" s="291"/>
      <c r="I39" s="290"/>
      <c r="J39" s="290"/>
      <c r="K39" s="291"/>
      <c r="L39" s="291">
        <v>7</v>
      </c>
      <c r="M39" s="290"/>
      <c r="N39" s="290"/>
      <c r="O39" s="290"/>
      <c r="P39" s="289">
        <v>3</v>
      </c>
      <c r="Q39" s="289">
        <v>1</v>
      </c>
      <c r="R39" s="290"/>
      <c r="S39" s="290"/>
      <c r="T39" s="290"/>
      <c r="U39" s="290"/>
      <c r="V39" s="290"/>
      <c r="W39" s="290"/>
      <c r="X39" s="289">
        <v>1</v>
      </c>
      <c r="Y39" s="289">
        <v>2</v>
      </c>
      <c r="Z39" s="289">
        <v>3</v>
      </c>
      <c r="AA39" s="289">
        <v>1</v>
      </c>
      <c r="AB39" s="290"/>
      <c r="AC39" s="289">
        <v>1</v>
      </c>
      <c r="AD39" s="289">
        <v>1</v>
      </c>
      <c r="AE39" s="289">
        <v>5</v>
      </c>
      <c r="AF39" s="289">
        <v>2</v>
      </c>
      <c r="AG39" s="289">
        <v>12</v>
      </c>
    </row>
    <row r="40" spans="1:33" ht="12">
      <c r="A40" s="288" t="s">
        <v>372</v>
      </c>
      <c r="B40" s="289">
        <f t="shared" si="2"/>
        <v>6</v>
      </c>
      <c r="C40" s="290"/>
      <c r="D40" s="290"/>
      <c r="E40" s="290"/>
      <c r="F40" s="290"/>
      <c r="G40" s="290"/>
      <c r="H40" s="291"/>
      <c r="I40" s="290"/>
      <c r="J40" s="290"/>
      <c r="K40" s="291"/>
      <c r="L40" s="291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89">
        <v>1</v>
      </c>
      <c r="AG40" s="289">
        <v>5</v>
      </c>
    </row>
    <row r="41" spans="1:33" ht="12">
      <c r="A41" s="288" t="s">
        <v>373</v>
      </c>
      <c r="B41" s="289">
        <f t="shared" si="2"/>
        <v>2</v>
      </c>
      <c r="C41" s="290"/>
      <c r="D41" s="289">
        <v>1</v>
      </c>
      <c r="E41" s="290"/>
      <c r="F41" s="290"/>
      <c r="G41" s="290"/>
      <c r="H41" s="291"/>
      <c r="I41" s="290"/>
      <c r="J41" s="290"/>
      <c r="K41" s="291"/>
      <c r="L41" s="291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89">
        <v>1</v>
      </c>
      <c r="AD41" s="290"/>
      <c r="AE41" s="290"/>
      <c r="AF41" s="290"/>
      <c r="AG41" s="290"/>
    </row>
    <row r="42" spans="1:33" ht="12">
      <c r="A42" s="288" t="s">
        <v>374</v>
      </c>
      <c r="B42" s="290"/>
      <c r="C42" s="290"/>
      <c r="D42" s="290"/>
      <c r="E42" s="290"/>
      <c r="F42" s="290"/>
      <c r="G42" s="290"/>
      <c r="H42" s="291"/>
      <c r="I42" s="290"/>
      <c r="J42" s="290"/>
      <c r="K42" s="291"/>
      <c r="L42" s="291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</row>
    <row r="43" spans="1:33" ht="12">
      <c r="A43" s="288" t="s">
        <v>375</v>
      </c>
      <c r="B43" s="289">
        <f>SUM(C43:AG43)</f>
        <v>2</v>
      </c>
      <c r="C43" s="290"/>
      <c r="D43" s="290"/>
      <c r="E43" s="290"/>
      <c r="F43" s="290"/>
      <c r="G43" s="290"/>
      <c r="H43" s="291"/>
      <c r="I43" s="290"/>
      <c r="J43" s="290"/>
      <c r="K43" s="291">
        <v>1</v>
      </c>
      <c r="L43" s="291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89">
        <v>1</v>
      </c>
      <c r="Z43" s="290"/>
      <c r="AA43" s="290"/>
      <c r="AB43" s="290"/>
      <c r="AC43" s="290"/>
      <c r="AD43" s="290"/>
      <c r="AE43" s="290"/>
      <c r="AF43" s="290"/>
      <c r="AG43" s="290"/>
    </row>
    <row r="44" spans="1:33" ht="12">
      <c r="A44" s="288" t="s">
        <v>376</v>
      </c>
      <c r="B44" s="289">
        <f>SUM(C44:AG44)</f>
        <v>2</v>
      </c>
      <c r="C44" s="290"/>
      <c r="D44" s="290"/>
      <c r="E44" s="290"/>
      <c r="F44" s="290"/>
      <c r="G44" s="290"/>
      <c r="H44" s="291"/>
      <c r="I44" s="290"/>
      <c r="J44" s="290"/>
      <c r="K44" s="291"/>
      <c r="L44" s="291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89">
        <v>1</v>
      </c>
      <c r="X44" s="290"/>
      <c r="Y44" s="290"/>
      <c r="Z44" s="290"/>
      <c r="AA44" s="290"/>
      <c r="AB44" s="289">
        <v>1</v>
      </c>
      <c r="AC44" s="290"/>
      <c r="AD44" s="290"/>
      <c r="AE44" s="290"/>
      <c r="AF44" s="290"/>
      <c r="AG44" s="290"/>
    </row>
    <row r="45" spans="1:33" ht="12">
      <c r="A45" s="288" t="s">
        <v>377</v>
      </c>
      <c r="B45" s="289">
        <f>SUM(C45:AG45)</f>
        <v>2</v>
      </c>
      <c r="C45" s="290"/>
      <c r="D45" s="290"/>
      <c r="E45" s="290"/>
      <c r="F45" s="290"/>
      <c r="G45" s="290"/>
      <c r="H45" s="291"/>
      <c r="I45" s="290"/>
      <c r="J45" s="290"/>
      <c r="K45" s="291"/>
      <c r="L45" s="291"/>
      <c r="M45" s="290"/>
      <c r="N45" s="290"/>
      <c r="O45" s="290"/>
      <c r="P45" s="290"/>
      <c r="Q45" s="290"/>
      <c r="R45" s="289">
        <v>1</v>
      </c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89">
        <v>1</v>
      </c>
      <c r="AF45" s="290"/>
      <c r="AG45" s="290"/>
    </row>
    <row r="46" spans="1:33" ht="12">
      <c r="A46" s="288" t="s">
        <v>378</v>
      </c>
      <c r="B46" s="289">
        <f>SUM(C46:AG46)</f>
        <v>3</v>
      </c>
      <c r="C46" s="290"/>
      <c r="D46" s="290"/>
      <c r="E46" s="290"/>
      <c r="F46" s="290"/>
      <c r="G46" s="290"/>
      <c r="H46" s="290"/>
      <c r="I46" s="290"/>
      <c r="J46" s="290"/>
      <c r="K46" s="291">
        <v>1</v>
      </c>
      <c r="L46" s="291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89">
        <v>2</v>
      </c>
      <c r="AG46" s="290"/>
    </row>
    <row r="47" spans="1:33" ht="12">
      <c r="A47" s="292" t="s">
        <v>379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 t="s">
        <v>380</v>
      </c>
      <c r="AG47" s="293"/>
    </row>
  </sheetData>
  <sheetProtection password="CA55" sheet="1" objects="1" scenarios="1"/>
  <mergeCells count="26">
    <mergeCell ref="AF11:AG11"/>
    <mergeCell ref="X11:Y11"/>
    <mergeCell ref="Z11:AA11"/>
    <mergeCell ref="AB11:AC11"/>
    <mergeCell ref="AD11:AE11"/>
    <mergeCell ref="O11:P11"/>
    <mergeCell ref="Q11:S11"/>
    <mergeCell ref="T11:U11"/>
    <mergeCell ref="V11:W11"/>
    <mergeCell ref="C11:D11"/>
    <mergeCell ref="G11:H11"/>
    <mergeCell ref="I11:J11"/>
    <mergeCell ref="K11:N11"/>
    <mergeCell ref="C9:D9"/>
    <mergeCell ref="C7:D7"/>
    <mergeCell ref="I8:J8"/>
    <mergeCell ref="K7:N7"/>
    <mergeCell ref="T7:U7"/>
    <mergeCell ref="T8:U8"/>
    <mergeCell ref="AF7:AG7"/>
    <mergeCell ref="A1:AG1"/>
    <mergeCell ref="A3:AG3"/>
    <mergeCell ref="A4:AG4"/>
    <mergeCell ref="Q7:S7"/>
    <mergeCell ref="C8:D8"/>
    <mergeCell ref="O7:P7"/>
  </mergeCells>
  <printOptions horizontalCentered="1"/>
  <pageMargins left="0.4" right="0.52" top="1.3779527559055118" bottom="1.3779527559055118" header="0" footer="0"/>
  <pageSetup horizontalDpi="300" verticalDpi="3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45"/>
  <sheetViews>
    <sheetView showGridLines="0" workbookViewId="0" topLeftCell="T4">
      <selection activeCell="AA25" sqref="AA25"/>
    </sheetView>
  </sheetViews>
  <sheetFormatPr defaultColWidth="10.59765625" defaultRowHeight="9"/>
  <cols>
    <col min="1" max="1" width="31.796875" style="294" customWidth="1"/>
    <col min="2" max="2" width="9.3984375" style="294" customWidth="1"/>
    <col min="3" max="3" width="8.3984375" style="294" customWidth="1"/>
    <col min="4" max="4" width="8.59765625" style="294" customWidth="1"/>
    <col min="5" max="6" width="8" style="294" customWidth="1"/>
    <col min="7" max="7" width="8.19921875" style="294" customWidth="1"/>
    <col min="8" max="9" width="8" style="294" customWidth="1"/>
    <col min="10" max="10" width="8.796875" style="294" customWidth="1"/>
    <col min="11" max="12" width="8.19921875" style="294" customWidth="1"/>
    <col min="13" max="13" width="8" style="294" customWidth="1"/>
    <col min="14" max="14" width="9" style="294" customWidth="1"/>
    <col min="15" max="15" width="8.19921875" style="294" customWidth="1"/>
    <col min="16" max="16" width="8.59765625" style="294" customWidth="1"/>
    <col min="17" max="17" width="8" style="294" customWidth="1"/>
    <col min="18" max="18" width="8.3984375" style="294" customWidth="1"/>
    <col min="19" max="19" width="8.19921875" style="294" customWidth="1"/>
    <col min="20" max="20" width="8.59765625" style="294" customWidth="1"/>
    <col min="21" max="21" width="8.796875" style="294" customWidth="1"/>
    <col min="22" max="22" width="8.59765625" style="294" customWidth="1"/>
    <col min="23" max="23" width="8.19921875" style="294" customWidth="1"/>
    <col min="24" max="24" width="8.59765625" style="294" customWidth="1"/>
    <col min="25" max="25" width="8.19921875" style="294" customWidth="1"/>
    <col min="26" max="26" width="9" style="294" customWidth="1"/>
    <col min="27" max="27" width="8.59765625" style="294" customWidth="1"/>
    <col min="28" max="28" width="8.796875" style="294" customWidth="1"/>
    <col min="29" max="29" width="8.3984375" style="294" customWidth="1"/>
    <col min="30" max="31" width="9.19921875" style="294" customWidth="1"/>
    <col min="32" max="32" width="8.796875" style="294" customWidth="1"/>
    <col min="33" max="33" width="8.19921875" style="294" customWidth="1"/>
    <col min="34" max="34" width="8.3984375" style="294" customWidth="1"/>
    <col min="35" max="16384" width="10.59765625" style="294" customWidth="1"/>
  </cols>
  <sheetData>
    <row r="1" spans="1:34" ht="12">
      <c r="A1" s="1036" t="s">
        <v>74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</row>
    <row r="2" spans="1:34" ht="12">
      <c r="A2" s="1036" t="s">
        <v>449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6"/>
      <c r="AE2" s="1036"/>
      <c r="AF2" s="1036"/>
      <c r="AG2" s="1036"/>
      <c r="AH2" s="1036"/>
    </row>
    <row r="3" spans="1:34" ht="12">
      <c r="A3" s="1036" t="s">
        <v>422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  <c r="X3" s="1036"/>
      <c r="Y3" s="1036"/>
      <c r="Z3" s="1036"/>
      <c r="AA3" s="1036"/>
      <c r="AB3" s="1036"/>
      <c r="AC3" s="1036"/>
      <c r="AD3" s="1036"/>
      <c r="AE3" s="1036"/>
      <c r="AF3" s="1036"/>
      <c r="AG3" s="1036"/>
      <c r="AH3" s="1036"/>
    </row>
    <row r="4" spans="1:34" ht="12">
      <c r="A4" s="295"/>
      <c r="B4" s="295"/>
      <c r="C4" s="295"/>
      <c r="D4" s="296" t="s">
        <v>52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</row>
    <row r="5" spans="1:34" ht="12">
      <c r="A5" s="296" t="s">
        <v>27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</row>
    <row r="6" spans="1:34" ht="12">
      <c r="A6" s="297" t="s">
        <v>52</v>
      </c>
      <c r="B6" s="298" t="s">
        <v>128</v>
      </c>
      <c r="C6" s="974" t="s">
        <v>450</v>
      </c>
      <c r="D6" s="975"/>
      <c r="E6" s="974" t="s">
        <v>383</v>
      </c>
      <c r="F6" s="975"/>
      <c r="G6" s="974" t="s">
        <v>451</v>
      </c>
      <c r="H6" s="975"/>
      <c r="I6" s="974" t="s">
        <v>452</v>
      </c>
      <c r="J6" s="975"/>
      <c r="K6" s="974" t="s">
        <v>453</v>
      </c>
      <c r="L6" s="975"/>
      <c r="M6" s="974" t="s">
        <v>454</v>
      </c>
      <c r="N6" s="975"/>
      <c r="O6" s="974" t="s">
        <v>388</v>
      </c>
      <c r="P6" s="975"/>
      <c r="Q6" s="974" t="s">
        <v>455</v>
      </c>
      <c r="R6" s="975"/>
      <c r="S6" s="974" t="s">
        <v>456</v>
      </c>
      <c r="T6" s="975"/>
      <c r="U6" s="974" t="s">
        <v>391</v>
      </c>
      <c r="V6" s="975"/>
      <c r="W6" s="974" t="s">
        <v>457</v>
      </c>
      <c r="X6" s="975"/>
      <c r="Y6" s="974" t="s">
        <v>458</v>
      </c>
      <c r="Z6" s="975"/>
      <c r="AA6" s="974" t="s">
        <v>394</v>
      </c>
      <c r="AB6" s="975"/>
      <c r="AC6" s="974" t="s">
        <v>459</v>
      </c>
      <c r="AD6" s="975"/>
      <c r="AE6" s="974" t="s">
        <v>460</v>
      </c>
      <c r="AF6" s="975"/>
      <c r="AG6" s="974" t="s">
        <v>397</v>
      </c>
      <c r="AH6" s="975"/>
    </row>
    <row r="7" spans="1:34" ht="12">
      <c r="A7" s="299" t="s">
        <v>412</v>
      </c>
      <c r="B7" s="300" t="s">
        <v>316</v>
      </c>
      <c r="C7" s="976" t="s">
        <v>410</v>
      </c>
      <c r="D7" s="950"/>
      <c r="E7" s="976" t="s">
        <v>461</v>
      </c>
      <c r="F7" s="950"/>
      <c r="G7" s="976" t="s">
        <v>400</v>
      </c>
      <c r="H7" s="950"/>
      <c r="I7" s="976" t="s">
        <v>462</v>
      </c>
      <c r="J7" s="950"/>
      <c r="K7" s="976" t="s">
        <v>463</v>
      </c>
      <c r="L7" s="950"/>
      <c r="M7" s="976" t="s">
        <v>464</v>
      </c>
      <c r="N7" s="950"/>
      <c r="O7" s="976" t="s">
        <v>465</v>
      </c>
      <c r="P7" s="950"/>
      <c r="Q7" s="976" t="s">
        <v>466</v>
      </c>
      <c r="R7" s="950"/>
      <c r="S7" s="976" t="s">
        <v>406</v>
      </c>
      <c r="T7" s="950"/>
      <c r="U7" s="976" t="s">
        <v>467</v>
      </c>
      <c r="V7" s="950"/>
      <c r="W7" s="976" t="s">
        <v>408</v>
      </c>
      <c r="X7" s="950"/>
      <c r="Y7" s="976" t="s">
        <v>409</v>
      </c>
      <c r="Z7" s="950"/>
      <c r="AA7" s="976" t="s">
        <v>410</v>
      </c>
      <c r="AB7" s="950"/>
      <c r="AC7" s="976" t="s">
        <v>410</v>
      </c>
      <c r="AD7" s="950"/>
      <c r="AE7" s="976" t="s">
        <v>468</v>
      </c>
      <c r="AF7" s="950"/>
      <c r="AG7" s="976" t="s">
        <v>410</v>
      </c>
      <c r="AH7" s="950"/>
    </row>
    <row r="8" spans="1:34" ht="12">
      <c r="A8" s="301"/>
      <c r="B8" s="300" t="s">
        <v>443</v>
      </c>
      <c r="C8" s="301"/>
      <c r="D8" s="302"/>
      <c r="E8" s="517" t="s">
        <v>469</v>
      </c>
      <c r="F8" s="1099"/>
      <c r="G8" s="301"/>
      <c r="H8" s="302"/>
      <c r="I8" s="301"/>
      <c r="J8" s="302"/>
      <c r="K8" s="301"/>
      <c r="L8" s="302"/>
      <c r="M8" s="301"/>
      <c r="N8" s="302"/>
      <c r="O8" s="299"/>
      <c r="P8" s="302"/>
      <c r="Q8" s="299" t="s">
        <v>470</v>
      </c>
      <c r="R8" s="302"/>
      <c r="S8" s="301"/>
      <c r="T8" s="302"/>
      <c r="U8" s="517" t="s">
        <v>471</v>
      </c>
      <c r="V8" s="1099"/>
      <c r="W8" s="301"/>
      <c r="X8" s="302"/>
      <c r="Y8" s="301"/>
      <c r="Z8" s="302"/>
      <c r="AA8" s="301"/>
      <c r="AB8" s="302"/>
      <c r="AC8" s="301"/>
      <c r="AD8" s="302"/>
      <c r="AE8" s="517" t="s">
        <v>416</v>
      </c>
      <c r="AF8" s="1099"/>
      <c r="AG8" s="301"/>
      <c r="AH8" s="302"/>
    </row>
    <row r="9" spans="1:34" ht="12">
      <c r="A9" s="303"/>
      <c r="B9" s="304"/>
      <c r="C9" s="305" t="s">
        <v>341</v>
      </c>
      <c r="D9" s="305" t="s">
        <v>342</v>
      </c>
      <c r="E9" s="305" t="s">
        <v>341</v>
      </c>
      <c r="F9" s="305" t="s">
        <v>342</v>
      </c>
      <c r="G9" s="305" t="s">
        <v>341</v>
      </c>
      <c r="H9" s="306" t="s">
        <v>342</v>
      </c>
      <c r="I9" s="305" t="s">
        <v>341</v>
      </c>
      <c r="J9" s="306" t="s">
        <v>342</v>
      </c>
      <c r="K9" s="305" t="s">
        <v>341</v>
      </c>
      <c r="L9" s="306" t="s">
        <v>342</v>
      </c>
      <c r="M9" s="305" t="s">
        <v>341</v>
      </c>
      <c r="N9" s="306" t="s">
        <v>342</v>
      </c>
      <c r="O9" s="305" t="s">
        <v>341</v>
      </c>
      <c r="P9" s="306" t="s">
        <v>342</v>
      </c>
      <c r="Q9" s="305" t="s">
        <v>341</v>
      </c>
      <c r="R9" s="306" t="s">
        <v>342</v>
      </c>
      <c r="S9" s="305" t="s">
        <v>341</v>
      </c>
      <c r="T9" s="306" t="s">
        <v>342</v>
      </c>
      <c r="U9" s="305" t="s">
        <v>341</v>
      </c>
      <c r="V9" s="306" t="s">
        <v>342</v>
      </c>
      <c r="W9" s="305" t="s">
        <v>341</v>
      </c>
      <c r="X9" s="306" t="s">
        <v>342</v>
      </c>
      <c r="Y9" s="305" t="s">
        <v>341</v>
      </c>
      <c r="Z9" s="306" t="s">
        <v>342</v>
      </c>
      <c r="AA9" s="305" t="s">
        <v>341</v>
      </c>
      <c r="AB9" s="306" t="s">
        <v>342</v>
      </c>
      <c r="AC9" s="305" t="s">
        <v>341</v>
      </c>
      <c r="AD9" s="306" t="s">
        <v>342</v>
      </c>
      <c r="AE9" s="305" t="s">
        <v>341</v>
      </c>
      <c r="AF9" s="306" t="s">
        <v>342</v>
      </c>
      <c r="AG9" s="305" t="s">
        <v>341</v>
      </c>
      <c r="AH9" s="306" t="s">
        <v>342</v>
      </c>
    </row>
    <row r="10" spans="1:34" s="295" customFormat="1" ht="15" customHeight="1">
      <c r="A10" s="978" t="s">
        <v>343</v>
      </c>
      <c r="B10" s="979">
        <f>SUM(C10:AG10)</f>
        <v>9037</v>
      </c>
      <c r="C10" s="1100">
        <f>SUM(C11:D11)</f>
        <v>2176</v>
      </c>
      <c r="D10" s="1101"/>
      <c r="E10" s="1100">
        <f>SUM(E11:F11)</f>
        <v>488</v>
      </c>
      <c r="F10" s="1101"/>
      <c r="G10" s="1100">
        <f>SUM(G11:H11)</f>
        <v>550</v>
      </c>
      <c r="H10" s="1101"/>
      <c r="I10" s="1100">
        <f>SUM(I11:J11)</f>
        <v>402</v>
      </c>
      <c r="J10" s="1101"/>
      <c r="K10" s="1100">
        <f>SUM(K11:L11)</f>
        <v>724</v>
      </c>
      <c r="L10" s="1101"/>
      <c r="M10" s="1100">
        <f>SUM(M11:N11)</f>
        <v>283</v>
      </c>
      <c r="N10" s="1101"/>
      <c r="O10" s="1100">
        <f>SUM(O11:P11)</f>
        <v>421</v>
      </c>
      <c r="P10" s="1101"/>
      <c r="Q10" s="1100">
        <f>SUM(Q11:R11)</f>
        <v>215</v>
      </c>
      <c r="R10" s="1101"/>
      <c r="S10" s="1100">
        <f>SUM(S11:T11)</f>
        <v>261</v>
      </c>
      <c r="T10" s="1101"/>
      <c r="U10" s="1100">
        <f>SUM(U11:V11)</f>
        <v>264</v>
      </c>
      <c r="V10" s="1101"/>
      <c r="W10" s="1100">
        <f>SUM(W11:X11)</f>
        <v>279</v>
      </c>
      <c r="X10" s="1101"/>
      <c r="Y10" s="1100">
        <f>SUM(Y11:Z11)</f>
        <v>135</v>
      </c>
      <c r="Z10" s="1101"/>
      <c r="AA10" s="1100">
        <f>SUM(AA11:AB11)</f>
        <v>1522</v>
      </c>
      <c r="AB10" s="1101"/>
      <c r="AC10" s="1100">
        <f>SUM(AC11:AD11)</f>
        <v>684</v>
      </c>
      <c r="AD10" s="1101"/>
      <c r="AE10" s="1100">
        <f>SUM(AE11:AF11)</f>
        <v>53</v>
      </c>
      <c r="AF10" s="1101"/>
      <c r="AG10" s="1100">
        <f>SUM(AG11:AH11)</f>
        <v>580</v>
      </c>
      <c r="AH10" s="1101"/>
    </row>
    <row r="11" spans="1:34" s="295" customFormat="1" ht="15" customHeight="1">
      <c r="A11" s="978" t="s">
        <v>420</v>
      </c>
      <c r="B11" s="979">
        <f aca="true" t="shared" si="0" ref="B11:AH11">SUM(B12:B44)</f>
        <v>9037</v>
      </c>
      <c r="C11" s="979">
        <f t="shared" si="0"/>
        <v>1196</v>
      </c>
      <c r="D11" s="979">
        <f t="shared" si="0"/>
        <v>980</v>
      </c>
      <c r="E11" s="979">
        <f t="shared" si="0"/>
        <v>232</v>
      </c>
      <c r="F11" s="979">
        <f t="shared" si="0"/>
        <v>256</v>
      </c>
      <c r="G11" s="979">
        <f t="shared" si="0"/>
        <v>252</v>
      </c>
      <c r="H11" s="979">
        <f t="shared" si="0"/>
        <v>298</v>
      </c>
      <c r="I11" s="979">
        <f t="shared" si="0"/>
        <v>198</v>
      </c>
      <c r="J11" s="979">
        <f t="shared" si="0"/>
        <v>204</v>
      </c>
      <c r="K11" s="979">
        <f t="shared" si="0"/>
        <v>322</v>
      </c>
      <c r="L11" s="979">
        <f t="shared" si="0"/>
        <v>402</v>
      </c>
      <c r="M11" s="979">
        <f t="shared" si="0"/>
        <v>106</v>
      </c>
      <c r="N11" s="979">
        <f t="shared" si="0"/>
        <v>177</v>
      </c>
      <c r="O11" s="979">
        <f t="shared" si="0"/>
        <v>203</v>
      </c>
      <c r="P11" s="979">
        <f t="shared" si="0"/>
        <v>218</v>
      </c>
      <c r="Q11" s="979">
        <f t="shared" si="0"/>
        <v>101</v>
      </c>
      <c r="R11" s="979">
        <f t="shared" si="0"/>
        <v>114</v>
      </c>
      <c r="S11" s="979">
        <f t="shared" si="0"/>
        <v>99</v>
      </c>
      <c r="T11" s="979">
        <f t="shared" si="0"/>
        <v>162</v>
      </c>
      <c r="U11" s="979">
        <f t="shared" si="0"/>
        <v>123</v>
      </c>
      <c r="V11" s="979">
        <f t="shared" si="0"/>
        <v>141</v>
      </c>
      <c r="W11" s="979">
        <f t="shared" si="0"/>
        <v>146</v>
      </c>
      <c r="X11" s="979">
        <f t="shared" si="0"/>
        <v>133</v>
      </c>
      <c r="Y11" s="979">
        <f t="shared" si="0"/>
        <v>77</v>
      </c>
      <c r="Z11" s="979">
        <f t="shared" si="0"/>
        <v>58</v>
      </c>
      <c r="AA11" s="979">
        <f t="shared" si="0"/>
        <v>649</v>
      </c>
      <c r="AB11" s="979">
        <f t="shared" si="0"/>
        <v>873</v>
      </c>
      <c r="AC11" s="979">
        <f t="shared" si="0"/>
        <v>383</v>
      </c>
      <c r="AD11" s="979">
        <f t="shared" si="0"/>
        <v>301</v>
      </c>
      <c r="AE11" s="979">
        <f t="shared" si="0"/>
        <v>30</v>
      </c>
      <c r="AF11" s="979">
        <f t="shared" si="0"/>
        <v>23</v>
      </c>
      <c r="AG11" s="979">
        <f t="shared" si="0"/>
        <v>253</v>
      </c>
      <c r="AH11" s="979">
        <f t="shared" si="0"/>
        <v>327</v>
      </c>
    </row>
    <row r="12" spans="1:34" ht="12">
      <c r="A12" s="307" t="s">
        <v>346</v>
      </c>
      <c r="B12" s="308">
        <f>SUM(C12:AH12)</f>
        <v>1</v>
      </c>
      <c r="C12" s="309"/>
      <c r="D12" s="310"/>
      <c r="E12" s="310"/>
      <c r="F12" s="310"/>
      <c r="G12" s="309"/>
      <c r="H12" s="309"/>
      <c r="I12" s="309"/>
      <c r="J12" s="308">
        <v>1</v>
      </c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</row>
    <row r="13" spans="1:34" ht="12">
      <c r="A13" s="307" t="s">
        <v>347</v>
      </c>
      <c r="B13" s="308">
        <f>SUM(C13:AH13)</f>
        <v>19</v>
      </c>
      <c r="C13" s="308">
        <v>1</v>
      </c>
      <c r="D13" s="310">
        <v>3</v>
      </c>
      <c r="E13" s="310">
        <v>2</v>
      </c>
      <c r="F13" s="310">
        <v>2</v>
      </c>
      <c r="G13" s="308">
        <v>2</v>
      </c>
      <c r="H13" s="309"/>
      <c r="I13" s="308">
        <v>1</v>
      </c>
      <c r="J13" s="309"/>
      <c r="K13" s="308">
        <v>1</v>
      </c>
      <c r="L13" s="308">
        <v>1</v>
      </c>
      <c r="M13" s="309"/>
      <c r="N13" s="309"/>
      <c r="O13" s="309"/>
      <c r="P13" s="308">
        <v>1</v>
      </c>
      <c r="Q13" s="308">
        <v>1</v>
      </c>
      <c r="R13" s="309"/>
      <c r="S13" s="309"/>
      <c r="T13" s="308">
        <v>1</v>
      </c>
      <c r="U13" s="309"/>
      <c r="V13" s="309"/>
      <c r="W13" s="309"/>
      <c r="X13" s="309"/>
      <c r="Y13" s="309"/>
      <c r="Z13" s="309"/>
      <c r="AA13" s="309"/>
      <c r="AB13" s="309"/>
      <c r="AC13" s="308">
        <v>2</v>
      </c>
      <c r="AD13" s="308">
        <v>1</v>
      </c>
      <c r="AE13" s="309"/>
      <c r="AF13" s="309"/>
      <c r="AG13" s="309"/>
      <c r="AH13" s="309"/>
    </row>
    <row r="14" spans="1:34" ht="12">
      <c r="A14" s="307" t="s">
        <v>348</v>
      </c>
      <c r="B14" s="309"/>
      <c r="C14" s="309"/>
      <c r="D14" s="310"/>
      <c r="E14" s="310"/>
      <c r="F14" s="310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</row>
    <row r="15" spans="1:34" ht="12">
      <c r="A15" s="307" t="s">
        <v>349</v>
      </c>
      <c r="B15" s="308">
        <f>SUM(C15:AH15)</f>
        <v>1</v>
      </c>
      <c r="C15" s="309"/>
      <c r="D15" s="310"/>
      <c r="E15" s="310"/>
      <c r="F15" s="310"/>
      <c r="G15" s="309"/>
      <c r="H15" s="309"/>
      <c r="I15" s="309"/>
      <c r="J15" s="309"/>
      <c r="K15" s="309"/>
      <c r="L15" s="309"/>
      <c r="M15" s="309"/>
      <c r="N15" s="309"/>
      <c r="O15" s="308">
        <v>1</v>
      </c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</row>
    <row r="16" spans="1:34" ht="12">
      <c r="A16" s="307" t="s">
        <v>350</v>
      </c>
      <c r="B16" s="309"/>
      <c r="C16" s="309"/>
      <c r="D16" s="310"/>
      <c r="E16" s="310"/>
      <c r="F16" s="310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</row>
    <row r="17" spans="1:34" ht="12">
      <c r="A17" s="307" t="s">
        <v>351</v>
      </c>
      <c r="B17" s="309"/>
      <c r="C17" s="309"/>
      <c r="D17" s="310"/>
      <c r="E17" s="310"/>
      <c r="F17" s="310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</row>
    <row r="18" spans="1:34" ht="12">
      <c r="A18" s="307" t="s">
        <v>352</v>
      </c>
      <c r="B18" s="308">
        <f>SUM(C18:AH18)</f>
        <v>4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8">
        <v>1</v>
      </c>
      <c r="T18" s="309"/>
      <c r="U18" s="309"/>
      <c r="V18" s="308">
        <v>1</v>
      </c>
      <c r="W18" s="309"/>
      <c r="X18" s="309"/>
      <c r="Y18" s="309"/>
      <c r="Z18" s="309"/>
      <c r="AA18" s="309"/>
      <c r="AB18" s="309"/>
      <c r="AC18" s="309"/>
      <c r="AD18" s="308">
        <v>2</v>
      </c>
      <c r="AE18" s="309"/>
      <c r="AF18" s="309"/>
      <c r="AG18" s="309"/>
      <c r="AH18" s="309"/>
    </row>
    <row r="19" spans="1:34" ht="12">
      <c r="A19" s="307" t="s">
        <v>353</v>
      </c>
      <c r="B19" s="308">
        <f>SUM(C19:AH19)</f>
        <v>2</v>
      </c>
      <c r="C19" s="309"/>
      <c r="D19" s="310">
        <v>1</v>
      </c>
      <c r="E19" s="310"/>
      <c r="F19" s="310"/>
      <c r="G19" s="308">
        <v>1</v>
      </c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</row>
    <row r="20" spans="1:34" ht="12">
      <c r="A20" s="307" t="s">
        <v>354</v>
      </c>
      <c r="B20" s="308">
        <f>SUM(C20:AH20)</f>
        <v>12</v>
      </c>
      <c r="C20" s="308">
        <v>2</v>
      </c>
      <c r="D20" s="310">
        <v>5</v>
      </c>
      <c r="E20" s="310"/>
      <c r="F20" s="310"/>
      <c r="G20" s="309"/>
      <c r="H20" s="309"/>
      <c r="I20" s="309"/>
      <c r="J20" s="308">
        <v>2</v>
      </c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8">
        <v>1</v>
      </c>
      <c r="AD20" s="309"/>
      <c r="AE20" s="309"/>
      <c r="AF20" s="309"/>
      <c r="AG20" s="308">
        <v>1</v>
      </c>
      <c r="AH20" s="308">
        <v>1</v>
      </c>
    </row>
    <row r="21" spans="1:34" ht="12">
      <c r="A21" s="307" t="s">
        <v>355</v>
      </c>
      <c r="B21" s="309"/>
      <c r="C21" s="309"/>
      <c r="D21" s="310"/>
      <c r="E21" s="310"/>
      <c r="F21" s="310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</row>
    <row r="22" spans="1:34" ht="12">
      <c r="A22" s="307" t="s">
        <v>356</v>
      </c>
      <c r="B22" s="308">
        <f>SUM(C22:AH22)</f>
        <v>5</v>
      </c>
      <c r="C22" s="309"/>
      <c r="D22" s="310">
        <v>1</v>
      </c>
      <c r="E22" s="310"/>
      <c r="F22" s="310"/>
      <c r="G22" s="309"/>
      <c r="H22" s="309"/>
      <c r="I22" s="308">
        <v>1</v>
      </c>
      <c r="J22" s="309"/>
      <c r="K22" s="309"/>
      <c r="L22" s="309"/>
      <c r="M22" s="309"/>
      <c r="N22" s="308">
        <v>2</v>
      </c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8">
        <v>1</v>
      </c>
      <c r="AD22" s="309"/>
      <c r="AE22" s="309"/>
      <c r="AF22" s="309"/>
      <c r="AG22" s="309"/>
      <c r="AH22" s="309"/>
    </row>
    <row r="23" spans="1:34" ht="12">
      <c r="A23" s="307" t="s">
        <v>357</v>
      </c>
      <c r="B23" s="308">
        <f>SUM(C23:AH23)</f>
        <v>8</v>
      </c>
      <c r="C23" s="309"/>
      <c r="D23" s="310">
        <v>3</v>
      </c>
      <c r="E23" s="310"/>
      <c r="F23" s="310"/>
      <c r="G23" s="309"/>
      <c r="H23" s="309"/>
      <c r="I23" s="309"/>
      <c r="J23" s="309"/>
      <c r="K23" s="309"/>
      <c r="L23" s="309"/>
      <c r="M23" s="309"/>
      <c r="N23" s="309"/>
      <c r="O23" s="308">
        <v>1</v>
      </c>
      <c r="P23" s="309"/>
      <c r="Q23" s="309"/>
      <c r="R23" s="309"/>
      <c r="S23" s="309"/>
      <c r="T23" s="309"/>
      <c r="U23" s="308">
        <v>1</v>
      </c>
      <c r="V23" s="308">
        <v>3</v>
      </c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</row>
    <row r="24" spans="1:34" ht="12">
      <c r="A24" s="307" t="s">
        <v>358</v>
      </c>
      <c r="B24" s="309"/>
      <c r="C24" s="309"/>
      <c r="D24" s="310"/>
      <c r="E24" s="310"/>
      <c r="F24" s="310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</row>
    <row r="25" spans="1:34" ht="12">
      <c r="A25" s="307" t="s">
        <v>359</v>
      </c>
      <c r="B25" s="308">
        <f>SUM(C25:AH25)</f>
        <v>103</v>
      </c>
      <c r="C25" s="309"/>
      <c r="D25" s="310">
        <v>4</v>
      </c>
      <c r="E25" s="310">
        <v>2</v>
      </c>
      <c r="F25" s="310">
        <v>2</v>
      </c>
      <c r="G25" s="309"/>
      <c r="H25" s="309"/>
      <c r="I25" s="308">
        <v>2</v>
      </c>
      <c r="J25" s="309"/>
      <c r="K25" s="308">
        <v>1</v>
      </c>
      <c r="L25" s="308">
        <v>7</v>
      </c>
      <c r="M25" s="308">
        <v>1</v>
      </c>
      <c r="N25" s="308">
        <v>3</v>
      </c>
      <c r="O25" s="308">
        <v>2</v>
      </c>
      <c r="P25" s="308">
        <v>1</v>
      </c>
      <c r="Q25" s="308">
        <v>1</v>
      </c>
      <c r="R25" s="309"/>
      <c r="S25" s="308">
        <v>1</v>
      </c>
      <c r="T25" s="309"/>
      <c r="U25" s="308">
        <v>5</v>
      </c>
      <c r="V25" s="308">
        <v>32</v>
      </c>
      <c r="W25" s="309"/>
      <c r="X25" s="309"/>
      <c r="Y25" s="308">
        <v>1</v>
      </c>
      <c r="Z25" s="309"/>
      <c r="AA25" s="308">
        <v>12</v>
      </c>
      <c r="AB25" s="309"/>
      <c r="AC25" s="308">
        <v>5</v>
      </c>
      <c r="AD25" s="308">
        <v>3</v>
      </c>
      <c r="AE25" s="308">
        <v>6</v>
      </c>
      <c r="AF25" s="308">
        <v>5</v>
      </c>
      <c r="AG25" s="308">
        <v>3</v>
      </c>
      <c r="AH25" s="308">
        <v>4</v>
      </c>
    </row>
    <row r="26" spans="1:34" ht="12">
      <c r="A26" s="307" t="s">
        <v>360</v>
      </c>
      <c r="B26" s="308">
        <f>SUM(C26:AH26)</f>
        <v>20</v>
      </c>
      <c r="C26" s="308">
        <v>2</v>
      </c>
      <c r="D26" s="308">
        <v>3</v>
      </c>
      <c r="E26" s="309"/>
      <c r="F26" s="309"/>
      <c r="G26" s="309"/>
      <c r="H26" s="309"/>
      <c r="I26" s="309"/>
      <c r="J26" s="308">
        <v>3</v>
      </c>
      <c r="K26" s="308">
        <v>1</v>
      </c>
      <c r="L26" s="309"/>
      <c r="M26" s="308">
        <v>1</v>
      </c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8">
        <v>6</v>
      </c>
      <c r="AD26" s="308">
        <v>4</v>
      </c>
      <c r="AE26" s="309"/>
      <c r="AF26" s="309"/>
      <c r="AG26" s="309"/>
      <c r="AH26" s="309"/>
    </row>
    <row r="27" spans="1:34" ht="12">
      <c r="A27" s="307" t="s">
        <v>361</v>
      </c>
      <c r="B27" s="308">
        <f>SUM(C27:AH27)</f>
        <v>8</v>
      </c>
      <c r="C27" s="308">
        <v>1</v>
      </c>
      <c r="D27" s="310">
        <v>1</v>
      </c>
      <c r="E27" s="310"/>
      <c r="F27" s="310"/>
      <c r="G27" s="310"/>
      <c r="H27" s="310"/>
      <c r="I27" s="309"/>
      <c r="J27" s="309"/>
      <c r="K27" s="309"/>
      <c r="L27" s="309"/>
      <c r="M27" s="309"/>
      <c r="N27" s="308">
        <v>1</v>
      </c>
      <c r="O27" s="309"/>
      <c r="P27" s="309"/>
      <c r="Q27" s="309"/>
      <c r="R27" s="308">
        <v>1</v>
      </c>
      <c r="S27" s="309"/>
      <c r="T27" s="309"/>
      <c r="U27" s="309"/>
      <c r="V27" s="308">
        <v>1</v>
      </c>
      <c r="W27" s="309"/>
      <c r="X27" s="309"/>
      <c r="Y27" s="309"/>
      <c r="Z27" s="309"/>
      <c r="AA27" s="308">
        <v>2</v>
      </c>
      <c r="AB27" s="309"/>
      <c r="AC27" s="309"/>
      <c r="AD27" s="308">
        <v>1</v>
      </c>
      <c r="AE27" s="309"/>
      <c r="AF27" s="309"/>
      <c r="AG27" s="309"/>
      <c r="AH27" s="309"/>
    </row>
    <row r="28" spans="1:34" ht="12">
      <c r="A28" s="307" t="s">
        <v>362</v>
      </c>
      <c r="B28" s="309"/>
      <c r="C28" s="309"/>
      <c r="D28" s="309"/>
      <c r="E28" s="310"/>
      <c r="F28" s="310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</row>
    <row r="29" spans="1:34" ht="12">
      <c r="A29" s="307" t="s">
        <v>363</v>
      </c>
      <c r="B29" s="308">
        <f>SUM(C29:AH29)</f>
        <v>8786</v>
      </c>
      <c r="C29" s="308">
        <v>1185</v>
      </c>
      <c r="D29" s="310">
        <v>957</v>
      </c>
      <c r="E29" s="310">
        <v>228</v>
      </c>
      <c r="F29" s="310">
        <v>249</v>
      </c>
      <c r="G29" s="308">
        <v>241</v>
      </c>
      <c r="H29" s="308">
        <v>298</v>
      </c>
      <c r="I29" s="308">
        <v>193</v>
      </c>
      <c r="J29" s="308">
        <v>195</v>
      </c>
      <c r="K29" s="308">
        <v>319</v>
      </c>
      <c r="L29" s="308">
        <v>393</v>
      </c>
      <c r="M29" s="308">
        <v>103</v>
      </c>
      <c r="N29" s="308">
        <v>170</v>
      </c>
      <c r="O29" s="308">
        <v>198</v>
      </c>
      <c r="P29" s="308">
        <v>212</v>
      </c>
      <c r="Q29" s="308">
        <v>97</v>
      </c>
      <c r="R29" s="308">
        <v>111</v>
      </c>
      <c r="S29" s="308">
        <v>97</v>
      </c>
      <c r="T29" s="308">
        <v>161</v>
      </c>
      <c r="U29" s="308">
        <v>114</v>
      </c>
      <c r="V29" s="308">
        <v>101</v>
      </c>
      <c r="W29" s="308">
        <v>145</v>
      </c>
      <c r="X29" s="308">
        <v>132</v>
      </c>
      <c r="Y29" s="308">
        <v>76</v>
      </c>
      <c r="Z29" s="308">
        <v>58</v>
      </c>
      <c r="AA29" s="308">
        <v>628</v>
      </c>
      <c r="AB29" s="308">
        <v>873</v>
      </c>
      <c r="AC29" s="308">
        <v>361</v>
      </c>
      <c r="AD29" s="308">
        <v>289</v>
      </c>
      <c r="AE29" s="308">
        <v>24</v>
      </c>
      <c r="AF29" s="308">
        <v>18</v>
      </c>
      <c r="AG29" s="308">
        <v>245</v>
      </c>
      <c r="AH29" s="308">
        <v>315</v>
      </c>
    </row>
    <row r="30" spans="1:34" ht="12">
      <c r="A30" s="307" t="s">
        <v>364</v>
      </c>
      <c r="B30" s="309"/>
      <c r="C30" s="309"/>
      <c r="D30" s="310"/>
      <c r="E30" s="310"/>
      <c r="F30" s="310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</row>
    <row r="31" spans="1:34" ht="12">
      <c r="A31" s="307" t="s">
        <v>365</v>
      </c>
      <c r="B31" s="308">
        <f>SUM(C31:AH31)</f>
        <v>2</v>
      </c>
      <c r="C31" s="309"/>
      <c r="D31" s="310"/>
      <c r="E31" s="310"/>
      <c r="F31" s="310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8">
        <v>1</v>
      </c>
      <c r="V31" s="309"/>
      <c r="W31" s="308">
        <v>1</v>
      </c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</row>
    <row r="32" spans="1:34" ht="12">
      <c r="A32" s="307" t="s">
        <v>366</v>
      </c>
      <c r="B32" s="308">
        <f>SUM(C32:AH32)</f>
        <v>2</v>
      </c>
      <c r="C32" s="309"/>
      <c r="D32" s="310"/>
      <c r="E32" s="310"/>
      <c r="F32" s="310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8">
        <v>1</v>
      </c>
      <c r="S32" s="309"/>
      <c r="T32" s="309"/>
      <c r="U32" s="308">
        <v>1</v>
      </c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</row>
    <row r="33" spans="1:34" ht="12">
      <c r="A33" s="307" t="s">
        <v>367</v>
      </c>
      <c r="B33" s="309"/>
      <c r="C33" s="309"/>
      <c r="D33" s="310"/>
      <c r="E33" s="310"/>
      <c r="F33" s="310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</row>
    <row r="34" spans="1:34" ht="12">
      <c r="A34" s="307" t="s">
        <v>368</v>
      </c>
      <c r="B34" s="308">
        <f>SUM(C34:AH34)</f>
        <v>2</v>
      </c>
      <c r="C34" s="309"/>
      <c r="D34" s="310"/>
      <c r="E34" s="310"/>
      <c r="F34" s="310"/>
      <c r="G34" s="309"/>
      <c r="H34" s="309"/>
      <c r="I34" s="309"/>
      <c r="J34" s="309"/>
      <c r="K34" s="309"/>
      <c r="L34" s="308">
        <v>1</v>
      </c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8">
        <v>1</v>
      </c>
    </row>
    <row r="35" spans="1:34" ht="12">
      <c r="A35" s="307" t="s">
        <v>369</v>
      </c>
      <c r="B35" s="308">
        <f>SUM(C35:AH35)</f>
        <v>5</v>
      </c>
      <c r="C35" s="309"/>
      <c r="D35" s="310">
        <v>2</v>
      </c>
      <c r="E35" s="310"/>
      <c r="F35" s="310"/>
      <c r="G35" s="309"/>
      <c r="H35" s="309"/>
      <c r="I35" s="309"/>
      <c r="J35" s="309"/>
      <c r="K35" s="309"/>
      <c r="L35" s="309"/>
      <c r="M35" s="309"/>
      <c r="N35" s="308">
        <v>1</v>
      </c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8">
        <v>2</v>
      </c>
      <c r="AB35" s="309"/>
      <c r="AC35" s="309"/>
      <c r="AD35" s="309"/>
      <c r="AE35" s="309"/>
      <c r="AF35" s="309"/>
      <c r="AG35" s="309"/>
      <c r="AH35" s="309"/>
    </row>
    <row r="36" spans="1:34" ht="12">
      <c r="A36" s="307" t="s">
        <v>370</v>
      </c>
      <c r="B36" s="308">
        <f>SUM(C36:AH36)</f>
        <v>32</v>
      </c>
      <c r="C36" s="308">
        <v>1</v>
      </c>
      <c r="D36" s="310"/>
      <c r="E36" s="310"/>
      <c r="F36" s="310">
        <v>2</v>
      </c>
      <c r="G36" s="308">
        <v>8</v>
      </c>
      <c r="H36" s="309"/>
      <c r="I36" s="308">
        <v>1</v>
      </c>
      <c r="J36" s="308">
        <v>3</v>
      </c>
      <c r="K36" s="309"/>
      <c r="L36" s="309"/>
      <c r="M36" s="308">
        <v>1</v>
      </c>
      <c r="N36" s="309"/>
      <c r="O36" s="309"/>
      <c r="P36" s="308">
        <v>3</v>
      </c>
      <c r="Q36" s="309"/>
      <c r="R36" s="309"/>
      <c r="S36" s="309"/>
      <c r="T36" s="309"/>
      <c r="U36" s="309"/>
      <c r="V36" s="308">
        <v>1</v>
      </c>
      <c r="W36" s="309"/>
      <c r="X36" s="308">
        <v>1</v>
      </c>
      <c r="Y36" s="309"/>
      <c r="Z36" s="309"/>
      <c r="AA36" s="308">
        <v>2</v>
      </c>
      <c r="AB36" s="309"/>
      <c r="AC36" s="308">
        <v>3</v>
      </c>
      <c r="AD36" s="309"/>
      <c r="AE36" s="309"/>
      <c r="AF36" s="309"/>
      <c r="AG36" s="308">
        <v>3</v>
      </c>
      <c r="AH36" s="308">
        <v>3</v>
      </c>
    </row>
    <row r="37" spans="1:34" ht="12">
      <c r="A37" s="307" t="s">
        <v>371</v>
      </c>
      <c r="B37" s="308">
        <f>SUM(C37:AH37)</f>
        <v>8</v>
      </c>
      <c r="C37" s="309"/>
      <c r="D37" s="310"/>
      <c r="E37" s="310"/>
      <c r="F37" s="310">
        <v>1</v>
      </c>
      <c r="G37" s="309"/>
      <c r="H37" s="309"/>
      <c r="I37" s="309"/>
      <c r="J37" s="309"/>
      <c r="K37" s="309"/>
      <c r="L37" s="309"/>
      <c r="M37" s="309"/>
      <c r="N37" s="309"/>
      <c r="O37" s="308">
        <v>1</v>
      </c>
      <c r="P37" s="308">
        <v>1</v>
      </c>
      <c r="Q37" s="309"/>
      <c r="R37" s="309"/>
      <c r="S37" s="309"/>
      <c r="T37" s="309"/>
      <c r="U37" s="308">
        <v>1</v>
      </c>
      <c r="V37" s="308">
        <v>1</v>
      </c>
      <c r="W37" s="309"/>
      <c r="X37" s="309"/>
      <c r="Y37" s="309"/>
      <c r="Z37" s="309"/>
      <c r="AA37" s="309"/>
      <c r="AB37" s="309"/>
      <c r="AC37" s="309"/>
      <c r="AD37" s="308">
        <v>1</v>
      </c>
      <c r="AE37" s="309"/>
      <c r="AF37" s="309"/>
      <c r="AG37" s="308">
        <v>1</v>
      </c>
      <c r="AH37" s="308">
        <v>1</v>
      </c>
    </row>
    <row r="38" spans="1:34" ht="12">
      <c r="A38" s="307" t="s">
        <v>372</v>
      </c>
      <c r="B38" s="308">
        <f>SUM(C38:AH38)</f>
        <v>2</v>
      </c>
      <c r="C38" s="309"/>
      <c r="D38" s="310"/>
      <c r="E38" s="310"/>
      <c r="F38" s="310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8">
        <v>2</v>
      </c>
      <c r="AD38" s="309"/>
      <c r="AE38" s="309"/>
      <c r="AF38" s="309"/>
      <c r="AG38" s="309"/>
      <c r="AH38" s="309"/>
    </row>
    <row r="39" spans="1:34" ht="12">
      <c r="A39" s="307" t="s">
        <v>373</v>
      </c>
      <c r="B39" s="309"/>
      <c r="C39" s="309"/>
      <c r="D39" s="310"/>
      <c r="E39" s="310"/>
      <c r="F39" s="310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</row>
    <row r="40" spans="1:34" ht="12">
      <c r="A40" s="307" t="s">
        <v>374</v>
      </c>
      <c r="B40" s="309"/>
      <c r="C40" s="309"/>
      <c r="D40" s="310"/>
      <c r="E40" s="310"/>
      <c r="F40" s="310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</row>
    <row r="41" spans="1:34" ht="12">
      <c r="A41" s="307" t="s">
        <v>375</v>
      </c>
      <c r="B41" s="308">
        <f>SUM(C41:AH41)</f>
        <v>3</v>
      </c>
      <c r="C41" s="309"/>
      <c r="D41" s="310"/>
      <c r="E41" s="310"/>
      <c r="F41" s="310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8">
        <v>1</v>
      </c>
      <c r="R41" s="308">
        <v>1</v>
      </c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8">
        <v>1</v>
      </c>
    </row>
    <row r="42" spans="1:34" ht="12">
      <c r="A42" s="307" t="s">
        <v>376</v>
      </c>
      <c r="B42" s="308">
        <f>SUM(C42:AH42)</f>
        <v>2</v>
      </c>
      <c r="C42" s="309"/>
      <c r="D42" s="310"/>
      <c r="E42" s="310"/>
      <c r="F42" s="310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8">
        <v>2</v>
      </c>
      <c r="AD42" s="309"/>
      <c r="AE42" s="309"/>
      <c r="AF42" s="309"/>
      <c r="AG42" s="309"/>
      <c r="AH42" s="309"/>
    </row>
    <row r="43" spans="1:34" ht="12">
      <c r="A43" s="307" t="s">
        <v>377</v>
      </c>
      <c r="B43" s="308">
        <f>SUM(C43:AH43)</f>
        <v>5</v>
      </c>
      <c r="C43" s="309"/>
      <c r="D43" s="310"/>
      <c r="E43" s="310"/>
      <c r="F43" s="310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8">
        <v>1</v>
      </c>
      <c r="R43" s="309"/>
      <c r="S43" s="309"/>
      <c r="T43" s="309"/>
      <c r="U43" s="309"/>
      <c r="V43" s="309"/>
      <c r="W43" s="309"/>
      <c r="X43" s="309"/>
      <c r="Y43" s="309"/>
      <c r="Z43" s="309"/>
      <c r="AA43" s="308">
        <v>3</v>
      </c>
      <c r="AB43" s="309"/>
      <c r="AC43" s="309"/>
      <c r="AD43" s="309"/>
      <c r="AE43" s="309"/>
      <c r="AF43" s="309"/>
      <c r="AG43" s="309"/>
      <c r="AH43" s="308">
        <v>1</v>
      </c>
    </row>
    <row r="44" spans="1:34" ht="12">
      <c r="A44" s="307" t="s">
        <v>378</v>
      </c>
      <c r="B44" s="308">
        <f>SUM(C44:AH44)</f>
        <v>5</v>
      </c>
      <c r="C44" s="308">
        <v>4</v>
      </c>
      <c r="D44" s="309"/>
      <c r="E44" s="311"/>
      <c r="F44" s="311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8">
        <v>1</v>
      </c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</row>
    <row r="45" ht="12">
      <c r="AG45" s="312" t="s">
        <v>472</v>
      </c>
    </row>
  </sheetData>
  <sheetProtection password="CA55" sheet="1" objects="1" scenarios="1"/>
  <mergeCells count="54">
    <mergeCell ref="AA10:AB10"/>
    <mergeCell ref="AC10:AD10"/>
    <mergeCell ref="AE10:AF10"/>
    <mergeCell ref="AG10:AH10"/>
    <mergeCell ref="S10:T10"/>
    <mergeCell ref="U10:V10"/>
    <mergeCell ref="W10:X10"/>
    <mergeCell ref="Y10:Z10"/>
    <mergeCell ref="K10:L10"/>
    <mergeCell ref="M10:N10"/>
    <mergeCell ref="O10:P10"/>
    <mergeCell ref="Q10:R10"/>
    <mergeCell ref="C10:D10"/>
    <mergeCell ref="E10:F10"/>
    <mergeCell ref="G10:H10"/>
    <mergeCell ref="I10:J10"/>
    <mergeCell ref="C7:D7"/>
    <mergeCell ref="E6:F6"/>
    <mergeCell ref="E7:F7"/>
    <mergeCell ref="K7:L7"/>
    <mergeCell ref="M7:N7"/>
    <mergeCell ref="E8:F8"/>
    <mergeCell ref="G6:H6"/>
    <mergeCell ref="G7:H7"/>
    <mergeCell ref="I6:J6"/>
    <mergeCell ref="I7:J7"/>
    <mergeCell ref="S7:T7"/>
    <mergeCell ref="U6:V6"/>
    <mergeCell ref="U7:V7"/>
    <mergeCell ref="O6:P6"/>
    <mergeCell ref="O7:P7"/>
    <mergeCell ref="Q6:R6"/>
    <mergeCell ref="Q7:R7"/>
    <mergeCell ref="AA7:AB7"/>
    <mergeCell ref="AC6:AD6"/>
    <mergeCell ref="AC7:AD7"/>
    <mergeCell ref="U8:V8"/>
    <mergeCell ref="W6:X6"/>
    <mergeCell ref="W7:X7"/>
    <mergeCell ref="Y6:Z6"/>
    <mergeCell ref="Y7:Z7"/>
    <mergeCell ref="AE7:AF7"/>
    <mergeCell ref="AE8:AF8"/>
    <mergeCell ref="AG6:AH6"/>
    <mergeCell ref="AG7:AH7"/>
    <mergeCell ref="A1:AH1"/>
    <mergeCell ref="A2:AH2"/>
    <mergeCell ref="A3:AH3"/>
    <mergeCell ref="AE6:AF6"/>
    <mergeCell ref="AA6:AB6"/>
    <mergeCell ref="S6:T6"/>
    <mergeCell ref="K6:L6"/>
    <mergeCell ref="C6:D6"/>
    <mergeCell ref="M6:N6"/>
  </mergeCells>
  <printOptions horizontalCentered="1"/>
  <pageMargins left="0.35433070866141736" right="0.35433070866141736" top="1.299212598425197" bottom="2.0078740157480315" header="0" footer="0"/>
  <pageSetup horizontalDpi="300" verticalDpi="3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34"/>
  <sheetViews>
    <sheetView showGridLines="0" workbookViewId="0" topLeftCell="A1">
      <selection activeCell="AF10" sqref="AF10:AG10"/>
    </sheetView>
  </sheetViews>
  <sheetFormatPr defaultColWidth="10.59765625" defaultRowHeight="9"/>
  <cols>
    <col min="1" max="1" width="30" style="313" customWidth="1"/>
    <col min="2" max="2" width="8.59765625" style="313" customWidth="1"/>
    <col min="3" max="3" width="7.19921875" style="313" customWidth="1"/>
    <col min="4" max="4" width="8.3984375" style="313" customWidth="1"/>
    <col min="5" max="5" width="8.19921875" style="313" customWidth="1"/>
    <col min="6" max="6" width="9.796875" style="313" customWidth="1"/>
    <col min="7" max="8" width="6.796875" style="313" customWidth="1"/>
    <col min="9" max="9" width="7" style="313" customWidth="1"/>
    <col min="10" max="10" width="7.59765625" style="313" customWidth="1"/>
    <col min="11" max="11" width="6.3984375" style="313" customWidth="1"/>
    <col min="12" max="12" width="10.59765625" style="313" customWidth="1"/>
    <col min="13" max="13" width="10" style="313" customWidth="1"/>
    <col min="14" max="14" width="7.796875" style="313" customWidth="1"/>
    <col min="15" max="15" width="7.3984375" style="313" customWidth="1"/>
    <col min="16" max="16" width="9" style="313" customWidth="1"/>
    <col min="17" max="17" width="6.59765625" style="313" customWidth="1"/>
    <col min="18" max="18" width="9" style="313" customWidth="1"/>
    <col min="19" max="20" width="7" style="313" customWidth="1"/>
    <col min="21" max="21" width="9.796875" style="313" customWidth="1"/>
    <col min="22" max="22" width="6.796875" style="313" customWidth="1"/>
    <col min="23" max="23" width="8.59765625" style="313" customWidth="1"/>
    <col min="24" max="24" width="7.796875" style="313" customWidth="1"/>
    <col min="25" max="25" width="8.59765625" style="313" customWidth="1"/>
    <col min="26" max="27" width="7.59765625" style="313" customWidth="1"/>
    <col min="28" max="28" width="7" style="313" customWidth="1"/>
    <col min="29" max="29" width="9.59765625" style="313" customWidth="1"/>
    <col min="30" max="30" width="6.59765625" style="313" customWidth="1"/>
    <col min="31" max="31" width="6.796875" style="313" customWidth="1"/>
    <col min="32" max="32" width="7" style="313" customWidth="1"/>
    <col min="33" max="33" width="10.796875" style="313" customWidth="1"/>
    <col min="34" max="16384" width="10.59765625" style="313" customWidth="1"/>
  </cols>
  <sheetData>
    <row r="1" spans="1:33" ht="12">
      <c r="A1" s="1104" t="s">
        <v>74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</row>
    <row r="2" spans="1:33" ht="12">
      <c r="A2" s="1104" t="s">
        <v>473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1104"/>
      <c r="S2" s="1104"/>
      <c r="T2" s="1104"/>
      <c r="U2" s="1104"/>
      <c r="V2" s="1104"/>
      <c r="W2" s="1104"/>
      <c r="X2" s="1104"/>
      <c r="Y2" s="1104"/>
      <c r="Z2" s="1104"/>
      <c r="AA2" s="1104"/>
      <c r="AB2" s="1104"/>
      <c r="AC2" s="1104"/>
      <c r="AD2" s="1104"/>
      <c r="AE2" s="1104"/>
      <c r="AF2" s="1104"/>
      <c r="AG2" s="1104"/>
    </row>
    <row r="3" spans="1:33" ht="12">
      <c r="A3" s="1104" t="s">
        <v>422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/>
      <c r="U3" s="1104"/>
      <c r="V3" s="1104"/>
      <c r="W3" s="1104"/>
      <c r="X3" s="1104"/>
      <c r="Y3" s="1104"/>
      <c r="Z3" s="1104"/>
      <c r="AA3" s="1104"/>
      <c r="AB3" s="1104"/>
      <c r="AC3" s="1104"/>
      <c r="AD3" s="1104"/>
      <c r="AE3" s="1104"/>
      <c r="AF3" s="1104"/>
      <c r="AG3" s="1104"/>
    </row>
    <row r="4" spans="1:33" ht="12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</row>
    <row r="5" spans="1:33" ht="12">
      <c r="A5" s="315" t="s">
        <v>474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</row>
    <row r="6" spans="1:33" ht="12">
      <c r="A6" s="316"/>
      <c r="B6" s="983" t="s">
        <v>128</v>
      </c>
      <c r="C6" s="1105" t="s">
        <v>475</v>
      </c>
      <c r="D6" s="1103"/>
      <c r="E6" s="1105" t="s">
        <v>302</v>
      </c>
      <c r="F6" s="1103"/>
      <c r="G6" s="1102" t="s">
        <v>476</v>
      </c>
      <c r="H6" s="1103"/>
      <c r="I6" s="322" t="s">
        <v>477</v>
      </c>
      <c r="J6" s="984"/>
      <c r="K6" s="1102" t="s">
        <v>478</v>
      </c>
      <c r="L6" s="1105"/>
      <c r="M6" s="1105"/>
      <c r="N6" s="1103"/>
      <c r="O6" s="322" t="s">
        <v>479</v>
      </c>
      <c r="P6" s="985"/>
      <c r="Q6" s="1105" t="s">
        <v>480</v>
      </c>
      <c r="R6" s="1105"/>
      <c r="S6" s="1103"/>
      <c r="T6" s="1102" t="s">
        <v>428</v>
      </c>
      <c r="U6" s="1103"/>
      <c r="V6" s="1102" t="s">
        <v>481</v>
      </c>
      <c r="W6" s="1103"/>
      <c r="X6" s="1102" t="s">
        <v>482</v>
      </c>
      <c r="Y6" s="1103"/>
      <c r="Z6" s="322" t="s">
        <v>483</v>
      </c>
      <c r="AA6" s="984"/>
      <c r="AB6" s="1102" t="s">
        <v>431</v>
      </c>
      <c r="AC6" s="1103"/>
      <c r="AD6" s="1102" t="s">
        <v>318</v>
      </c>
      <c r="AE6" s="1103"/>
      <c r="AF6" s="1102" t="s">
        <v>484</v>
      </c>
      <c r="AG6" s="1103"/>
    </row>
    <row r="7" spans="1:33" ht="12">
      <c r="A7" s="317" t="s">
        <v>485</v>
      </c>
      <c r="B7" s="319" t="s">
        <v>316</v>
      </c>
      <c r="C7" s="1108" t="s">
        <v>434</v>
      </c>
      <c r="D7" s="1108"/>
      <c r="E7" s="981" t="s">
        <v>486</v>
      </c>
      <c r="F7" s="981" t="s">
        <v>319</v>
      </c>
      <c r="G7" s="1110" t="s">
        <v>487</v>
      </c>
      <c r="H7" s="1111"/>
      <c r="I7" s="988" t="s">
        <v>320</v>
      </c>
      <c r="J7" s="321"/>
      <c r="K7" s="316" t="s">
        <v>910</v>
      </c>
      <c r="L7" s="981" t="s">
        <v>321</v>
      </c>
      <c r="M7" s="981" t="s">
        <v>321</v>
      </c>
      <c r="N7" s="981" t="s">
        <v>488</v>
      </c>
      <c r="O7" s="320"/>
      <c r="P7" s="321"/>
      <c r="Q7" s="316" t="s">
        <v>910</v>
      </c>
      <c r="R7" s="316"/>
      <c r="S7" s="981" t="s">
        <v>489</v>
      </c>
      <c r="T7" s="1106" t="s">
        <v>490</v>
      </c>
      <c r="U7" s="1107"/>
      <c r="V7" s="1106" t="s">
        <v>325</v>
      </c>
      <c r="W7" s="1107"/>
      <c r="X7" s="988" t="s">
        <v>491</v>
      </c>
      <c r="Y7" s="321"/>
      <c r="Z7" s="988" t="s">
        <v>492</v>
      </c>
      <c r="AA7" s="321"/>
      <c r="AB7" s="1106" t="s">
        <v>493</v>
      </c>
      <c r="AC7" s="1107"/>
      <c r="AD7" s="1106" t="s">
        <v>494</v>
      </c>
      <c r="AE7" s="1107"/>
      <c r="AF7" s="320"/>
      <c r="AG7" s="321"/>
    </row>
    <row r="8" spans="1:33" ht="12">
      <c r="A8" s="318"/>
      <c r="B8" s="319" t="s">
        <v>495</v>
      </c>
      <c r="C8" s="1109" t="s">
        <v>444</v>
      </c>
      <c r="D8" s="1109"/>
      <c r="E8" s="982" t="s">
        <v>331</v>
      </c>
      <c r="F8" s="982" t="s">
        <v>332</v>
      </c>
      <c r="G8" s="986"/>
      <c r="H8" s="987"/>
      <c r="I8" s="986"/>
      <c r="J8" s="987"/>
      <c r="K8" s="980" t="s">
        <v>333</v>
      </c>
      <c r="L8" s="980" t="s">
        <v>496</v>
      </c>
      <c r="M8" s="980" t="s">
        <v>335</v>
      </c>
      <c r="N8" s="982" t="s">
        <v>336</v>
      </c>
      <c r="O8" s="986"/>
      <c r="P8" s="987"/>
      <c r="Q8" s="980" t="s">
        <v>337</v>
      </c>
      <c r="R8" s="982" t="s">
        <v>497</v>
      </c>
      <c r="S8" s="982" t="s">
        <v>447</v>
      </c>
      <c r="T8" s="986"/>
      <c r="U8" s="987"/>
      <c r="V8" s="989" t="s">
        <v>340</v>
      </c>
      <c r="W8" s="987"/>
      <c r="X8" s="989" t="s">
        <v>340</v>
      </c>
      <c r="Y8" s="987"/>
      <c r="Z8" s="986"/>
      <c r="AA8" s="987"/>
      <c r="AB8" s="986"/>
      <c r="AC8" s="987"/>
      <c r="AD8" s="986"/>
      <c r="AE8" s="987"/>
      <c r="AF8" s="986"/>
      <c r="AG8" s="987"/>
    </row>
    <row r="9" spans="1:33" ht="12">
      <c r="A9" s="994"/>
      <c r="B9" s="987"/>
      <c r="C9" s="992" t="s">
        <v>341</v>
      </c>
      <c r="D9" s="982" t="s">
        <v>342</v>
      </c>
      <c r="E9" s="982" t="s">
        <v>341</v>
      </c>
      <c r="F9" s="982" t="s">
        <v>341</v>
      </c>
      <c r="G9" s="980" t="s">
        <v>341</v>
      </c>
      <c r="H9" s="992" t="s">
        <v>342</v>
      </c>
      <c r="I9" s="980" t="s">
        <v>341</v>
      </c>
      <c r="J9" s="992" t="s">
        <v>342</v>
      </c>
      <c r="K9" s="989" t="s">
        <v>341</v>
      </c>
      <c r="L9" s="982" t="s">
        <v>342</v>
      </c>
      <c r="M9" s="982" t="s">
        <v>342</v>
      </c>
      <c r="N9" s="982" t="s">
        <v>342</v>
      </c>
      <c r="O9" s="980" t="s">
        <v>341</v>
      </c>
      <c r="P9" s="990" t="s">
        <v>342</v>
      </c>
      <c r="Q9" s="980" t="s">
        <v>341</v>
      </c>
      <c r="R9" s="982" t="s">
        <v>342</v>
      </c>
      <c r="S9" s="982" t="s">
        <v>342</v>
      </c>
      <c r="T9" s="980" t="s">
        <v>341</v>
      </c>
      <c r="U9" s="990" t="s">
        <v>342</v>
      </c>
      <c r="V9" s="980" t="s">
        <v>341</v>
      </c>
      <c r="W9" s="990" t="s">
        <v>342</v>
      </c>
      <c r="X9" s="980" t="s">
        <v>341</v>
      </c>
      <c r="Y9" s="992" t="s">
        <v>342</v>
      </c>
      <c r="Z9" s="980" t="s">
        <v>341</v>
      </c>
      <c r="AA9" s="992" t="s">
        <v>342</v>
      </c>
      <c r="AB9" s="980" t="s">
        <v>341</v>
      </c>
      <c r="AC9" s="990" t="s">
        <v>342</v>
      </c>
      <c r="AD9" s="980" t="s">
        <v>341</v>
      </c>
      <c r="AE9" s="992" t="s">
        <v>342</v>
      </c>
      <c r="AF9" s="980" t="s">
        <v>341</v>
      </c>
      <c r="AG9" s="990" t="s">
        <v>342</v>
      </c>
    </row>
    <row r="10" spans="1:33" ht="15" customHeight="1">
      <c r="A10" s="991" t="s">
        <v>343</v>
      </c>
      <c r="B10" s="993">
        <f>SUM(C10:AF10)</f>
        <v>5327</v>
      </c>
      <c r="C10" s="1112">
        <f>SUM(D11)</f>
        <v>11</v>
      </c>
      <c r="D10" s="1113"/>
      <c r="E10" s="326">
        <f>SUM(E11)</f>
        <v>7</v>
      </c>
      <c r="F10" s="326">
        <f>SUM(F11)</f>
        <v>6</v>
      </c>
      <c r="G10" s="1112">
        <f>SUM(G12:H12)</f>
        <v>69</v>
      </c>
      <c r="H10" s="1113"/>
      <c r="I10" s="1112">
        <f>SUM(I12:J12)</f>
        <v>59</v>
      </c>
      <c r="J10" s="1113"/>
      <c r="K10" s="1112">
        <f>SUM(K12:N12)</f>
        <v>2027</v>
      </c>
      <c r="L10" s="1114"/>
      <c r="M10" s="1114"/>
      <c r="N10" s="1113"/>
      <c r="O10" s="1112">
        <f>SUM(O12:P12)</f>
        <v>957</v>
      </c>
      <c r="P10" s="1113"/>
      <c r="Q10" s="1112">
        <f>SUM(Q12:S12)</f>
        <v>222</v>
      </c>
      <c r="R10" s="1114"/>
      <c r="S10" s="1113"/>
      <c r="T10" s="1112">
        <f>SUM(T12:U12)</f>
        <v>154</v>
      </c>
      <c r="U10" s="1113"/>
      <c r="V10" s="1112">
        <f>SUM(V12:W12)</f>
        <v>39</v>
      </c>
      <c r="W10" s="1113"/>
      <c r="X10" s="1112">
        <f>SUM(X12:Y12)</f>
        <v>227</v>
      </c>
      <c r="Y10" s="1113"/>
      <c r="Z10" s="1112">
        <f>SUM(Z12:AA12)</f>
        <v>475</v>
      </c>
      <c r="AA10" s="1113"/>
      <c r="AB10" s="1112">
        <f>SUM(AB12:AC12)</f>
        <v>152</v>
      </c>
      <c r="AC10" s="1113"/>
      <c r="AD10" s="1112">
        <f>SUM(AD12:AE12)</f>
        <v>282</v>
      </c>
      <c r="AE10" s="1113"/>
      <c r="AF10" s="1112">
        <f>SUM(AF12:AG12)</f>
        <v>640</v>
      </c>
      <c r="AG10" s="1113"/>
    </row>
    <row r="11" spans="1:33" s="314" customFormat="1" ht="12">
      <c r="A11" s="325" t="s">
        <v>344</v>
      </c>
      <c r="B11" s="326">
        <f>SUM(C11:F11)</f>
        <v>24</v>
      </c>
      <c r="C11" s="327"/>
      <c r="D11" s="326">
        <f>SUM(C12:D12)</f>
        <v>11</v>
      </c>
      <c r="E11" s="326">
        <f>SUM(E12)</f>
        <v>7</v>
      </c>
      <c r="F11" s="326">
        <f>SUM(F12)</f>
        <v>6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</row>
    <row r="12" spans="1:33" s="314" customFormat="1" ht="12">
      <c r="A12" s="325" t="s">
        <v>345</v>
      </c>
      <c r="B12" s="326">
        <f>SUM(G12:AG12)</f>
        <v>5303</v>
      </c>
      <c r="C12" s="326">
        <f aca="true" t="shared" si="0" ref="C12:AG12">SUM(C13:C33)</f>
        <v>2</v>
      </c>
      <c r="D12" s="326">
        <f t="shared" si="0"/>
        <v>9</v>
      </c>
      <c r="E12" s="326">
        <f t="shared" si="0"/>
        <v>7</v>
      </c>
      <c r="F12" s="326">
        <f t="shared" si="0"/>
        <v>6</v>
      </c>
      <c r="G12" s="326">
        <f t="shared" si="0"/>
        <v>21</v>
      </c>
      <c r="H12" s="326">
        <f t="shared" si="0"/>
        <v>48</v>
      </c>
      <c r="I12" s="326">
        <f t="shared" si="0"/>
        <v>24</v>
      </c>
      <c r="J12" s="326">
        <f t="shared" si="0"/>
        <v>35</v>
      </c>
      <c r="K12" s="326">
        <f t="shared" si="0"/>
        <v>504</v>
      </c>
      <c r="L12" s="326">
        <f t="shared" si="0"/>
        <v>768</v>
      </c>
      <c r="M12" s="326">
        <f t="shared" si="0"/>
        <v>87</v>
      </c>
      <c r="N12" s="326">
        <f t="shared" si="0"/>
        <v>668</v>
      </c>
      <c r="O12" s="326">
        <f t="shared" si="0"/>
        <v>194</v>
      </c>
      <c r="P12" s="326">
        <f t="shared" si="0"/>
        <v>763</v>
      </c>
      <c r="Q12" s="326">
        <f t="shared" si="0"/>
        <v>121</v>
      </c>
      <c r="R12" s="326">
        <f t="shared" si="0"/>
        <v>27</v>
      </c>
      <c r="S12" s="326">
        <f t="shared" si="0"/>
        <v>74</v>
      </c>
      <c r="T12" s="326">
        <f t="shared" si="0"/>
        <v>45</v>
      </c>
      <c r="U12" s="326">
        <f t="shared" si="0"/>
        <v>109</v>
      </c>
      <c r="V12" s="326">
        <f t="shared" si="0"/>
        <v>23</v>
      </c>
      <c r="W12" s="326">
        <f t="shared" si="0"/>
        <v>16</v>
      </c>
      <c r="X12" s="326">
        <f t="shared" si="0"/>
        <v>157</v>
      </c>
      <c r="Y12" s="326">
        <f t="shared" si="0"/>
        <v>70</v>
      </c>
      <c r="Z12" s="326">
        <f t="shared" si="0"/>
        <v>103</v>
      </c>
      <c r="AA12" s="326">
        <f t="shared" si="0"/>
        <v>372</v>
      </c>
      <c r="AB12" s="326">
        <f t="shared" si="0"/>
        <v>30</v>
      </c>
      <c r="AC12" s="326">
        <f t="shared" si="0"/>
        <v>122</v>
      </c>
      <c r="AD12" s="326">
        <f t="shared" si="0"/>
        <v>66</v>
      </c>
      <c r="AE12" s="326">
        <f t="shared" si="0"/>
        <v>216</v>
      </c>
      <c r="AF12" s="326">
        <f t="shared" si="0"/>
        <v>164</v>
      </c>
      <c r="AG12" s="326">
        <f t="shared" si="0"/>
        <v>476</v>
      </c>
    </row>
    <row r="13" spans="1:33" ht="12">
      <c r="A13" s="324" t="s">
        <v>498</v>
      </c>
      <c r="B13" s="328">
        <f aca="true" t="shared" si="1" ref="B13:B33">SUM(C13:AG13)</f>
        <v>180</v>
      </c>
      <c r="C13" s="323"/>
      <c r="D13" s="323"/>
      <c r="E13" s="328">
        <v>1</v>
      </c>
      <c r="F13" s="323"/>
      <c r="G13" s="323"/>
      <c r="H13" s="328">
        <v>1</v>
      </c>
      <c r="I13" s="323"/>
      <c r="J13" s="328">
        <v>1</v>
      </c>
      <c r="K13" s="329">
        <v>18</v>
      </c>
      <c r="L13" s="329">
        <v>9</v>
      </c>
      <c r="M13" s="328">
        <v>2</v>
      </c>
      <c r="N13" s="328">
        <v>18</v>
      </c>
      <c r="O13" s="328">
        <v>10</v>
      </c>
      <c r="P13" s="328">
        <v>31</v>
      </c>
      <c r="Q13" s="328">
        <v>5</v>
      </c>
      <c r="R13" s="323"/>
      <c r="S13" s="328">
        <v>4</v>
      </c>
      <c r="T13" s="323"/>
      <c r="U13" s="328">
        <v>10</v>
      </c>
      <c r="V13" s="323"/>
      <c r="W13" s="328">
        <v>1</v>
      </c>
      <c r="X13" s="328">
        <v>8</v>
      </c>
      <c r="Y13" s="328">
        <v>4</v>
      </c>
      <c r="Z13" s="328">
        <v>5</v>
      </c>
      <c r="AA13" s="328">
        <v>11</v>
      </c>
      <c r="AB13" s="328">
        <v>2</v>
      </c>
      <c r="AC13" s="328">
        <v>4</v>
      </c>
      <c r="AD13" s="328">
        <v>1</v>
      </c>
      <c r="AE13" s="328">
        <v>10</v>
      </c>
      <c r="AF13" s="328">
        <v>6</v>
      </c>
      <c r="AG13" s="328">
        <v>18</v>
      </c>
    </row>
    <row r="14" spans="1:33" ht="12">
      <c r="A14" s="324" t="s">
        <v>499</v>
      </c>
      <c r="B14" s="328">
        <f t="shared" si="1"/>
        <v>75</v>
      </c>
      <c r="C14" s="323"/>
      <c r="D14" s="323"/>
      <c r="E14" s="323"/>
      <c r="F14" s="323"/>
      <c r="G14" s="323"/>
      <c r="H14" s="323"/>
      <c r="I14" s="323"/>
      <c r="J14" s="328">
        <v>1</v>
      </c>
      <c r="K14" s="329">
        <v>22</v>
      </c>
      <c r="L14" s="329">
        <v>5</v>
      </c>
      <c r="M14" s="323"/>
      <c r="N14" s="328">
        <v>5</v>
      </c>
      <c r="O14" s="328">
        <v>1</v>
      </c>
      <c r="P14" s="328">
        <v>11</v>
      </c>
      <c r="Q14" s="323"/>
      <c r="R14" s="328">
        <v>2</v>
      </c>
      <c r="S14" s="323"/>
      <c r="T14" s="328">
        <v>2</v>
      </c>
      <c r="U14" s="328">
        <v>2</v>
      </c>
      <c r="V14" s="323"/>
      <c r="W14" s="323"/>
      <c r="X14" s="328">
        <v>2</v>
      </c>
      <c r="Y14" s="328">
        <v>2</v>
      </c>
      <c r="Z14" s="328">
        <v>1</v>
      </c>
      <c r="AA14" s="328">
        <v>4</v>
      </c>
      <c r="AB14" s="323"/>
      <c r="AC14" s="328">
        <v>3</v>
      </c>
      <c r="AD14" s="323"/>
      <c r="AE14" s="328">
        <v>8</v>
      </c>
      <c r="AF14" s="323"/>
      <c r="AG14" s="328">
        <v>4</v>
      </c>
    </row>
    <row r="15" spans="1:33" ht="12">
      <c r="A15" s="324" t="s">
        <v>500</v>
      </c>
      <c r="B15" s="328">
        <f t="shared" si="1"/>
        <v>20</v>
      </c>
      <c r="C15" s="323"/>
      <c r="D15" s="323"/>
      <c r="E15" s="323"/>
      <c r="F15" s="323"/>
      <c r="G15" s="323"/>
      <c r="H15" s="323"/>
      <c r="I15" s="323"/>
      <c r="J15" s="323"/>
      <c r="K15" s="329">
        <v>10</v>
      </c>
      <c r="L15" s="329">
        <v>1</v>
      </c>
      <c r="M15" s="323"/>
      <c r="N15" s="328">
        <v>1</v>
      </c>
      <c r="O15" s="323"/>
      <c r="P15" s="328">
        <v>2</v>
      </c>
      <c r="Q15" s="323"/>
      <c r="R15" s="323"/>
      <c r="S15" s="323"/>
      <c r="T15" s="323"/>
      <c r="U15" s="328">
        <v>1</v>
      </c>
      <c r="V15" s="323"/>
      <c r="W15" s="323"/>
      <c r="X15" s="328">
        <v>1</v>
      </c>
      <c r="Y15" s="323"/>
      <c r="Z15" s="323"/>
      <c r="AA15" s="328">
        <v>1</v>
      </c>
      <c r="AB15" s="323"/>
      <c r="AC15" s="328">
        <v>2</v>
      </c>
      <c r="AD15" s="323"/>
      <c r="AE15" s="328">
        <v>1</v>
      </c>
      <c r="AF15" s="323"/>
      <c r="AG15" s="323"/>
    </row>
    <row r="16" spans="1:33" ht="12">
      <c r="A16" s="324" t="s">
        <v>501</v>
      </c>
      <c r="B16" s="328">
        <f t="shared" si="1"/>
        <v>264</v>
      </c>
      <c r="C16" s="323"/>
      <c r="D16" s="323"/>
      <c r="E16" s="323"/>
      <c r="F16" s="328">
        <v>2</v>
      </c>
      <c r="G16" s="328">
        <v>2</v>
      </c>
      <c r="H16" s="328">
        <v>4</v>
      </c>
      <c r="I16" s="323"/>
      <c r="J16" s="323"/>
      <c r="K16" s="329">
        <v>14</v>
      </c>
      <c r="L16" s="329">
        <v>33</v>
      </c>
      <c r="M16" s="328">
        <v>2</v>
      </c>
      <c r="N16" s="328">
        <v>66</v>
      </c>
      <c r="O16" s="328">
        <v>12</v>
      </c>
      <c r="P16" s="328">
        <v>48</v>
      </c>
      <c r="Q16" s="328">
        <v>5</v>
      </c>
      <c r="R16" s="323"/>
      <c r="S16" s="323"/>
      <c r="T16" s="328">
        <v>2</v>
      </c>
      <c r="U16" s="328">
        <v>3</v>
      </c>
      <c r="V16" s="323"/>
      <c r="W16" s="323"/>
      <c r="X16" s="328">
        <v>5</v>
      </c>
      <c r="Y16" s="328">
        <v>2</v>
      </c>
      <c r="Z16" s="328">
        <v>1</v>
      </c>
      <c r="AA16" s="328">
        <v>18</v>
      </c>
      <c r="AB16" s="323"/>
      <c r="AC16" s="323"/>
      <c r="AD16" s="328">
        <v>5</v>
      </c>
      <c r="AE16" s="328">
        <v>11</v>
      </c>
      <c r="AF16" s="328">
        <v>5</v>
      </c>
      <c r="AG16" s="328">
        <v>24</v>
      </c>
    </row>
    <row r="17" spans="1:33" ht="12">
      <c r="A17" s="324" t="s">
        <v>502</v>
      </c>
      <c r="B17" s="328">
        <f t="shared" si="1"/>
        <v>46</v>
      </c>
      <c r="C17" s="323"/>
      <c r="D17" s="323"/>
      <c r="E17" s="323"/>
      <c r="F17" s="323"/>
      <c r="G17" s="323"/>
      <c r="H17" s="323"/>
      <c r="I17" s="328">
        <v>1</v>
      </c>
      <c r="J17" s="323"/>
      <c r="K17" s="329">
        <v>5</v>
      </c>
      <c r="L17" s="329">
        <v>1</v>
      </c>
      <c r="M17" s="323"/>
      <c r="N17" s="328">
        <v>1</v>
      </c>
      <c r="O17" s="328">
        <v>2</v>
      </c>
      <c r="P17" s="328">
        <v>8</v>
      </c>
      <c r="Q17" s="323"/>
      <c r="R17" s="328">
        <v>1</v>
      </c>
      <c r="S17" s="328">
        <v>1</v>
      </c>
      <c r="T17" s="328">
        <v>2</v>
      </c>
      <c r="U17" s="323"/>
      <c r="V17" s="323"/>
      <c r="W17" s="323"/>
      <c r="X17" s="323"/>
      <c r="Y17" s="323"/>
      <c r="Z17" s="323"/>
      <c r="AA17" s="323"/>
      <c r="AB17" s="328">
        <v>5</v>
      </c>
      <c r="AC17" s="328">
        <v>19</v>
      </c>
      <c r="AD17" s="323"/>
      <c r="AE17" s="323"/>
      <c r="AF17" s="323"/>
      <c r="AG17" s="323"/>
    </row>
    <row r="18" spans="1:33" ht="12">
      <c r="A18" s="324" t="s">
        <v>503</v>
      </c>
      <c r="B18" s="328">
        <f t="shared" si="1"/>
        <v>9</v>
      </c>
      <c r="C18" s="323"/>
      <c r="D18" s="323"/>
      <c r="E18" s="323"/>
      <c r="F18" s="323"/>
      <c r="G18" s="323"/>
      <c r="H18" s="323"/>
      <c r="I18" s="323"/>
      <c r="J18" s="323"/>
      <c r="K18" s="329"/>
      <c r="L18" s="329"/>
      <c r="M18" s="323"/>
      <c r="N18" s="323"/>
      <c r="O18" s="323"/>
      <c r="P18" s="328">
        <v>2</v>
      </c>
      <c r="Q18" s="323"/>
      <c r="R18" s="323"/>
      <c r="S18" s="323"/>
      <c r="T18" s="323"/>
      <c r="U18" s="328">
        <v>1</v>
      </c>
      <c r="V18" s="323"/>
      <c r="W18" s="323"/>
      <c r="X18" s="323"/>
      <c r="Y18" s="323"/>
      <c r="Z18" s="328">
        <v>1</v>
      </c>
      <c r="AA18" s="323"/>
      <c r="AB18" s="328">
        <v>2</v>
      </c>
      <c r="AC18" s="328">
        <v>1</v>
      </c>
      <c r="AD18" s="323"/>
      <c r="AE18" s="328">
        <v>1</v>
      </c>
      <c r="AF18" s="323"/>
      <c r="AG18" s="328">
        <v>1</v>
      </c>
    </row>
    <row r="19" spans="1:33" ht="12">
      <c r="A19" s="324" t="s">
        <v>504</v>
      </c>
      <c r="B19" s="328">
        <f t="shared" si="1"/>
        <v>21</v>
      </c>
      <c r="C19" s="323"/>
      <c r="D19" s="323"/>
      <c r="E19" s="323"/>
      <c r="F19" s="323"/>
      <c r="G19" s="323"/>
      <c r="H19" s="328">
        <v>1</v>
      </c>
      <c r="I19" s="323"/>
      <c r="J19" s="328">
        <v>1</v>
      </c>
      <c r="K19" s="323"/>
      <c r="L19" s="323"/>
      <c r="M19" s="323"/>
      <c r="N19" s="323"/>
      <c r="O19" s="328">
        <v>1</v>
      </c>
      <c r="P19" s="328">
        <v>2</v>
      </c>
      <c r="Q19" s="323"/>
      <c r="R19" s="323"/>
      <c r="S19" s="323"/>
      <c r="T19" s="328">
        <v>1</v>
      </c>
      <c r="U19" s="328">
        <v>2</v>
      </c>
      <c r="V19" s="323"/>
      <c r="W19" s="323"/>
      <c r="X19" s="323"/>
      <c r="Y19" s="328">
        <v>1</v>
      </c>
      <c r="Z19" s="328">
        <v>1</v>
      </c>
      <c r="AA19" s="328">
        <v>1</v>
      </c>
      <c r="AB19" s="323"/>
      <c r="AC19" s="328">
        <v>5</v>
      </c>
      <c r="AD19" s="323"/>
      <c r="AE19" s="328">
        <v>3</v>
      </c>
      <c r="AF19" s="323"/>
      <c r="AG19" s="328">
        <v>2</v>
      </c>
    </row>
    <row r="20" spans="1:33" ht="12">
      <c r="A20" s="324" t="s">
        <v>505</v>
      </c>
      <c r="B20" s="328">
        <f t="shared" si="1"/>
        <v>109</v>
      </c>
      <c r="C20" s="323"/>
      <c r="D20" s="323"/>
      <c r="E20" s="328">
        <v>1</v>
      </c>
      <c r="F20" s="323"/>
      <c r="G20" s="323"/>
      <c r="H20" s="323"/>
      <c r="I20" s="328">
        <v>3</v>
      </c>
      <c r="J20" s="328">
        <v>4</v>
      </c>
      <c r="K20" s="329">
        <v>4</v>
      </c>
      <c r="L20" s="329">
        <v>20</v>
      </c>
      <c r="M20" s="328">
        <v>1</v>
      </c>
      <c r="N20" s="328">
        <v>31</v>
      </c>
      <c r="O20" s="328">
        <v>2</v>
      </c>
      <c r="P20" s="328">
        <v>17</v>
      </c>
      <c r="Q20" s="323"/>
      <c r="R20" s="328">
        <v>1</v>
      </c>
      <c r="S20" s="323"/>
      <c r="T20" s="323"/>
      <c r="U20" s="328">
        <v>2</v>
      </c>
      <c r="V20" s="323"/>
      <c r="W20" s="323"/>
      <c r="X20" s="328">
        <v>1</v>
      </c>
      <c r="Y20" s="328">
        <v>2</v>
      </c>
      <c r="Z20" s="323"/>
      <c r="AA20" s="328">
        <v>6</v>
      </c>
      <c r="AB20" s="323"/>
      <c r="AC20" s="328">
        <v>1</v>
      </c>
      <c r="AD20" s="323"/>
      <c r="AE20" s="328">
        <v>3</v>
      </c>
      <c r="AF20" s="323"/>
      <c r="AG20" s="328">
        <v>10</v>
      </c>
    </row>
    <row r="21" spans="1:33" ht="12">
      <c r="A21" s="324" t="s">
        <v>506</v>
      </c>
      <c r="B21" s="328">
        <f t="shared" si="1"/>
        <v>55</v>
      </c>
      <c r="C21" s="323"/>
      <c r="D21" s="323"/>
      <c r="E21" s="323"/>
      <c r="F21" s="323"/>
      <c r="G21" s="323"/>
      <c r="H21" s="323"/>
      <c r="I21" s="323"/>
      <c r="J21" s="323"/>
      <c r="K21" s="329">
        <v>2</v>
      </c>
      <c r="L21" s="329">
        <v>3</v>
      </c>
      <c r="M21" s="323"/>
      <c r="N21" s="328">
        <v>1</v>
      </c>
      <c r="O21" s="323"/>
      <c r="P21" s="328">
        <v>27</v>
      </c>
      <c r="Q21" s="328">
        <v>2</v>
      </c>
      <c r="R21" s="323"/>
      <c r="S21" s="323"/>
      <c r="T21" s="323"/>
      <c r="U21" s="328">
        <v>1</v>
      </c>
      <c r="V21" s="323"/>
      <c r="W21" s="323"/>
      <c r="X21" s="323"/>
      <c r="Y21" s="323"/>
      <c r="Z21" s="323"/>
      <c r="AA21" s="328">
        <v>4</v>
      </c>
      <c r="AB21" s="328">
        <v>1</v>
      </c>
      <c r="AC21" s="328">
        <v>3</v>
      </c>
      <c r="AD21" s="328">
        <v>1</v>
      </c>
      <c r="AE21" s="328">
        <v>2</v>
      </c>
      <c r="AF21" s="323"/>
      <c r="AG21" s="328">
        <v>8</v>
      </c>
    </row>
    <row r="22" spans="1:33" ht="12">
      <c r="A22" s="324" t="s">
        <v>507</v>
      </c>
      <c r="B22" s="328">
        <f t="shared" si="1"/>
        <v>22</v>
      </c>
      <c r="C22" s="323"/>
      <c r="D22" s="323"/>
      <c r="E22" s="323"/>
      <c r="F22" s="323"/>
      <c r="G22" s="323"/>
      <c r="H22" s="323"/>
      <c r="I22" s="323"/>
      <c r="J22" s="323"/>
      <c r="K22" s="329"/>
      <c r="L22" s="329"/>
      <c r="M22" s="323"/>
      <c r="N22" s="323"/>
      <c r="O22" s="323"/>
      <c r="P22" s="328">
        <v>4</v>
      </c>
      <c r="Q22" s="328">
        <v>3</v>
      </c>
      <c r="R22" s="323"/>
      <c r="S22" s="323"/>
      <c r="T22" s="323"/>
      <c r="U22" s="323"/>
      <c r="V22" s="323"/>
      <c r="W22" s="323"/>
      <c r="X22" s="328">
        <v>2</v>
      </c>
      <c r="Y22" s="323"/>
      <c r="Z22" s="328">
        <v>1</v>
      </c>
      <c r="AA22" s="328">
        <v>3</v>
      </c>
      <c r="AB22" s="328">
        <v>1</v>
      </c>
      <c r="AC22" s="328">
        <v>7</v>
      </c>
      <c r="AD22" s="323"/>
      <c r="AE22" s="328">
        <v>1</v>
      </c>
      <c r="AF22" s="323"/>
      <c r="AG22" s="323"/>
    </row>
    <row r="23" spans="1:33" ht="12">
      <c r="A23" s="324" t="s">
        <v>508</v>
      </c>
      <c r="B23" s="328">
        <f t="shared" si="1"/>
        <v>63</v>
      </c>
      <c r="C23" s="323"/>
      <c r="D23" s="323"/>
      <c r="E23" s="323"/>
      <c r="F23" s="328">
        <v>1</v>
      </c>
      <c r="G23" s="328">
        <v>2</v>
      </c>
      <c r="H23" s="323"/>
      <c r="I23" s="323"/>
      <c r="J23" s="323"/>
      <c r="K23" s="329">
        <v>2</v>
      </c>
      <c r="L23" s="329">
        <v>2</v>
      </c>
      <c r="M23" s="328">
        <v>1</v>
      </c>
      <c r="N23" s="328">
        <v>3</v>
      </c>
      <c r="O23" s="328">
        <v>2</v>
      </c>
      <c r="P23" s="328">
        <v>13</v>
      </c>
      <c r="Q23" s="328">
        <v>4</v>
      </c>
      <c r="R23" s="323"/>
      <c r="S23" s="328">
        <v>2</v>
      </c>
      <c r="T23" s="328">
        <v>1</v>
      </c>
      <c r="U23" s="328">
        <v>2</v>
      </c>
      <c r="V23" s="328">
        <v>1</v>
      </c>
      <c r="W23" s="328">
        <v>1</v>
      </c>
      <c r="X23" s="328">
        <v>1</v>
      </c>
      <c r="Y23" s="328">
        <v>2</v>
      </c>
      <c r="Z23" s="328">
        <v>1</v>
      </c>
      <c r="AA23" s="328">
        <v>5</v>
      </c>
      <c r="AB23" s="323"/>
      <c r="AC23" s="328">
        <v>2</v>
      </c>
      <c r="AD23" s="323"/>
      <c r="AE23" s="328">
        <v>7</v>
      </c>
      <c r="AF23" s="323"/>
      <c r="AG23" s="328">
        <v>8</v>
      </c>
    </row>
    <row r="24" spans="1:33" ht="12">
      <c r="A24" s="324" t="s">
        <v>509</v>
      </c>
      <c r="B24" s="328">
        <f t="shared" si="1"/>
        <v>100</v>
      </c>
      <c r="C24" s="323"/>
      <c r="D24" s="323"/>
      <c r="E24" s="323"/>
      <c r="F24" s="323"/>
      <c r="G24" s="323"/>
      <c r="H24" s="328">
        <v>1</v>
      </c>
      <c r="I24" s="323"/>
      <c r="J24" s="323"/>
      <c r="K24" s="329">
        <v>8</v>
      </c>
      <c r="L24" s="329">
        <v>3</v>
      </c>
      <c r="M24" s="328">
        <v>2</v>
      </c>
      <c r="N24" s="328">
        <v>9</v>
      </c>
      <c r="O24" s="328">
        <v>1</v>
      </c>
      <c r="P24" s="328">
        <v>9</v>
      </c>
      <c r="Q24" s="328">
        <v>12</v>
      </c>
      <c r="R24" s="323"/>
      <c r="S24" s="328">
        <v>1</v>
      </c>
      <c r="T24" s="323"/>
      <c r="U24" s="328">
        <v>3</v>
      </c>
      <c r="V24" s="323"/>
      <c r="W24" s="323"/>
      <c r="X24" s="328">
        <v>5</v>
      </c>
      <c r="Y24" s="328">
        <v>2</v>
      </c>
      <c r="Z24" s="323"/>
      <c r="AA24" s="328">
        <v>2</v>
      </c>
      <c r="AB24" s="328">
        <v>1</v>
      </c>
      <c r="AC24" s="328">
        <v>12</v>
      </c>
      <c r="AD24" s="328">
        <v>1</v>
      </c>
      <c r="AE24" s="323"/>
      <c r="AF24" s="328">
        <v>8</v>
      </c>
      <c r="AG24" s="328">
        <v>20</v>
      </c>
    </row>
    <row r="25" spans="1:33" ht="12">
      <c r="A25" s="324" t="s">
        <v>510</v>
      </c>
      <c r="B25" s="328">
        <f t="shared" si="1"/>
        <v>364</v>
      </c>
      <c r="C25" s="323"/>
      <c r="D25" s="328">
        <v>1</v>
      </c>
      <c r="E25" s="323"/>
      <c r="F25" s="323"/>
      <c r="G25" s="328">
        <v>2</v>
      </c>
      <c r="H25" s="328">
        <v>5</v>
      </c>
      <c r="I25" s="328">
        <v>4</v>
      </c>
      <c r="J25" s="328">
        <v>8</v>
      </c>
      <c r="K25" s="329">
        <v>24</v>
      </c>
      <c r="L25" s="329">
        <v>11</v>
      </c>
      <c r="M25" s="328">
        <v>3</v>
      </c>
      <c r="N25" s="328">
        <v>30</v>
      </c>
      <c r="O25" s="328">
        <v>20</v>
      </c>
      <c r="P25" s="328">
        <v>72</v>
      </c>
      <c r="Q25" s="328">
        <v>8</v>
      </c>
      <c r="R25" s="328">
        <v>2</v>
      </c>
      <c r="S25" s="328">
        <v>1</v>
      </c>
      <c r="T25" s="328">
        <v>5</v>
      </c>
      <c r="U25" s="328">
        <v>17</v>
      </c>
      <c r="V25" s="328">
        <v>10</v>
      </c>
      <c r="W25" s="328">
        <v>2</v>
      </c>
      <c r="X25" s="328">
        <v>12</v>
      </c>
      <c r="Y25" s="328">
        <v>7</v>
      </c>
      <c r="Z25" s="328">
        <v>8</v>
      </c>
      <c r="AA25" s="328">
        <v>34</v>
      </c>
      <c r="AB25" s="328">
        <v>1</v>
      </c>
      <c r="AC25" s="328">
        <v>2</v>
      </c>
      <c r="AD25" s="328">
        <v>10</v>
      </c>
      <c r="AE25" s="328">
        <v>31</v>
      </c>
      <c r="AF25" s="328">
        <v>7</v>
      </c>
      <c r="AG25" s="328">
        <v>27</v>
      </c>
    </row>
    <row r="26" spans="1:33" ht="12">
      <c r="A26" s="324" t="s">
        <v>409</v>
      </c>
      <c r="B26" s="328">
        <f t="shared" si="1"/>
        <v>129</v>
      </c>
      <c r="C26" s="323"/>
      <c r="D26" s="323"/>
      <c r="E26" s="323"/>
      <c r="F26" s="323"/>
      <c r="G26" s="328">
        <v>1</v>
      </c>
      <c r="H26" s="328">
        <v>2</v>
      </c>
      <c r="I26" s="323"/>
      <c r="J26" s="323"/>
      <c r="K26" s="329">
        <v>7</v>
      </c>
      <c r="L26" s="329">
        <v>1</v>
      </c>
      <c r="M26" s="328">
        <v>1</v>
      </c>
      <c r="N26" s="328">
        <v>4</v>
      </c>
      <c r="O26" s="328">
        <v>2</v>
      </c>
      <c r="P26" s="328">
        <v>22</v>
      </c>
      <c r="Q26" s="328">
        <v>1</v>
      </c>
      <c r="R26" s="323"/>
      <c r="S26" s="328">
        <v>2</v>
      </c>
      <c r="T26" s="323"/>
      <c r="U26" s="328">
        <v>9</v>
      </c>
      <c r="V26" s="328">
        <v>6</v>
      </c>
      <c r="W26" s="328">
        <v>3</v>
      </c>
      <c r="X26" s="328">
        <v>3</v>
      </c>
      <c r="Y26" s="328">
        <v>3</v>
      </c>
      <c r="Z26" s="328">
        <v>4</v>
      </c>
      <c r="AA26" s="328">
        <v>16</v>
      </c>
      <c r="AB26" s="323"/>
      <c r="AC26" s="328">
        <v>7</v>
      </c>
      <c r="AD26" s="328">
        <v>3</v>
      </c>
      <c r="AE26" s="328">
        <v>5</v>
      </c>
      <c r="AF26" s="328">
        <v>3</v>
      </c>
      <c r="AG26" s="328">
        <v>24</v>
      </c>
    </row>
    <row r="27" spans="1:33" ht="12">
      <c r="A27" s="324" t="s">
        <v>511</v>
      </c>
      <c r="B27" s="328">
        <f t="shared" si="1"/>
        <v>71</v>
      </c>
      <c r="C27" s="323"/>
      <c r="D27" s="323"/>
      <c r="E27" s="323"/>
      <c r="F27" s="323"/>
      <c r="G27" s="323"/>
      <c r="H27" s="328">
        <v>1</v>
      </c>
      <c r="I27" s="328">
        <v>2</v>
      </c>
      <c r="J27" s="328">
        <v>1</v>
      </c>
      <c r="K27" s="328">
        <v>7</v>
      </c>
      <c r="L27" s="323"/>
      <c r="M27" s="323"/>
      <c r="N27" s="328">
        <v>8</v>
      </c>
      <c r="O27" s="328">
        <v>5</v>
      </c>
      <c r="P27" s="328">
        <v>6</v>
      </c>
      <c r="Q27" s="328">
        <v>1</v>
      </c>
      <c r="R27" s="323"/>
      <c r="S27" s="323"/>
      <c r="T27" s="328">
        <v>2</v>
      </c>
      <c r="U27" s="328">
        <v>2</v>
      </c>
      <c r="V27" s="323"/>
      <c r="W27" s="323"/>
      <c r="X27" s="328">
        <v>2</v>
      </c>
      <c r="Y27" s="328">
        <v>4</v>
      </c>
      <c r="Z27" s="328">
        <v>2</v>
      </c>
      <c r="AA27" s="328">
        <v>7</v>
      </c>
      <c r="AB27" s="323"/>
      <c r="AC27" s="328">
        <v>7</v>
      </c>
      <c r="AD27" s="323"/>
      <c r="AE27" s="328">
        <v>5</v>
      </c>
      <c r="AF27" s="323"/>
      <c r="AG27" s="328">
        <v>9</v>
      </c>
    </row>
    <row r="28" spans="1:33" ht="12">
      <c r="A28" s="324" t="s">
        <v>512</v>
      </c>
      <c r="B28" s="328">
        <f t="shared" si="1"/>
        <v>18</v>
      </c>
      <c r="C28" s="323"/>
      <c r="D28" s="323"/>
      <c r="E28" s="323"/>
      <c r="F28" s="323"/>
      <c r="G28" s="323"/>
      <c r="H28" s="323"/>
      <c r="I28" s="323"/>
      <c r="J28" s="323"/>
      <c r="K28" s="329">
        <v>2</v>
      </c>
      <c r="L28" s="329">
        <v>2</v>
      </c>
      <c r="M28" s="323"/>
      <c r="N28" s="329">
        <v>1</v>
      </c>
      <c r="O28" s="329">
        <v>2</v>
      </c>
      <c r="P28" s="329"/>
      <c r="Q28" s="328">
        <v>1</v>
      </c>
      <c r="R28" s="323"/>
      <c r="S28" s="323"/>
      <c r="T28" s="323"/>
      <c r="U28" s="328">
        <v>1</v>
      </c>
      <c r="V28" s="323"/>
      <c r="W28" s="323"/>
      <c r="X28" s="323"/>
      <c r="Y28" s="323"/>
      <c r="Z28" s="323"/>
      <c r="AA28" s="328">
        <v>1</v>
      </c>
      <c r="AB28" s="323"/>
      <c r="AC28" s="328">
        <v>4</v>
      </c>
      <c r="AD28" s="323"/>
      <c r="AE28" s="328">
        <v>2</v>
      </c>
      <c r="AF28" s="323"/>
      <c r="AG28" s="328">
        <v>2</v>
      </c>
    </row>
    <row r="29" spans="1:33" ht="12">
      <c r="A29" s="324" t="s">
        <v>462</v>
      </c>
      <c r="B29" s="328">
        <f t="shared" si="1"/>
        <v>206</v>
      </c>
      <c r="C29" s="323"/>
      <c r="D29" s="328">
        <v>1</v>
      </c>
      <c r="E29" s="323"/>
      <c r="F29" s="323"/>
      <c r="G29" s="323"/>
      <c r="H29" s="328">
        <v>3</v>
      </c>
      <c r="I29" s="323"/>
      <c r="J29" s="323"/>
      <c r="K29" s="329">
        <v>12</v>
      </c>
      <c r="L29" s="329">
        <v>11</v>
      </c>
      <c r="M29" s="328">
        <v>3</v>
      </c>
      <c r="N29" s="328">
        <v>27</v>
      </c>
      <c r="O29" s="328">
        <v>10</v>
      </c>
      <c r="P29" s="328">
        <v>25</v>
      </c>
      <c r="Q29" s="328">
        <v>2</v>
      </c>
      <c r="R29" s="328">
        <v>1</v>
      </c>
      <c r="S29" s="328">
        <v>4</v>
      </c>
      <c r="T29" s="328">
        <v>3</v>
      </c>
      <c r="U29" s="328">
        <v>4</v>
      </c>
      <c r="V29" s="328">
        <v>1</v>
      </c>
      <c r="W29" s="328">
        <v>1</v>
      </c>
      <c r="X29" s="328">
        <v>8</v>
      </c>
      <c r="Y29" s="328">
        <v>6</v>
      </c>
      <c r="Z29" s="328">
        <v>1</v>
      </c>
      <c r="AA29" s="328">
        <v>9</v>
      </c>
      <c r="AB29" s="328">
        <v>13</v>
      </c>
      <c r="AC29" s="328">
        <v>32</v>
      </c>
      <c r="AD29" s="328">
        <v>6</v>
      </c>
      <c r="AE29" s="328">
        <v>4</v>
      </c>
      <c r="AF29" s="328">
        <v>6</v>
      </c>
      <c r="AG29" s="328">
        <v>13</v>
      </c>
    </row>
    <row r="30" spans="1:33" ht="12">
      <c r="A30" s="324" t="s">
        <v>513</v>
      </c>
      <c r="B30" s="328">
        <f t="shared" si="1"/>
        <v>3228</v>
      </c>
      <c r="C30" s="328">
        <v>2</v>
      </c>
      <c r="D30" s="328">
        <v>5</v>
      </c>
      <c r="E30" s="328">
        <v>4</v>
      </c>
      <c r="F30" s="328">
        <v>2</v>
      </c>
      <c r="G30" s="328">
        <v>8</v>
      </c>
      <c r="H30" s="328">
        <v>23</v>
      </c>
      <c r="I30" s="328">
        <v>10</v>
      </c>
      <c r="J30" s="328">
        <v>13</v>
      </c>
      <c r="K30" s="329">
        <v>313</v>
      </c>
      <c r="L30" s="329">
        <v>654</v>
      </c>
      <c r="M30" s="328">
        <v>69</v>
      </c>
      <c r="N30" s="328">
        <v>439</v>
      </c>
      <c r="O30" s="328">
        <v>108</v>
      </c>
      <c r="P30" s="328">
        <v>424</v>
      </c>
      <c r="Q30" s="328">
        <v>58</v>
      </c>
      <c r="R30" s="328">
        <v>20</v>
      </c>
      <c r="S30" s="328">
        <v>58</v>
      </c>
      <c r="T30" s="328">
        <v>24</v>
      </c>
      <c r="U30" s="328">
        <v>31</v>
      </c>
      <c r="V30" s="328">
        <v>3</v>
      </c>
      <c r="W30" s="328">
        <v>8</v>
      </c>
      <c r="X30" s="328">
        <v>87</v>
      </c>
      <c r="Y30" s="328">
        <v>27</v>
      </c>
      <c r="Z30" s="328">
        <v>71</v>
      </c>
      <c r="AA30" s="328">
        <v>224</v>
      </c>
      <c r="AB30" s="328">
        <v>2</v>
      </c>
      <c r="AC30" s="328">
        <v>3</v>
      </c>
      <c r="AD30" s="328">
        <v>27</v>
      </c>
      <c r="AE30" s="328">
        <v>109</v>
      </c>
      <c r="AF30" s="328">
        <v>126</v>
      </c>
      <c r="AG30" s="328">
        <v>276</v>
      </c>
    </row>
    <row r="31" spans="1:33" ht="12">
      <c r="A31" s="324" t="s">
        <v>463</v>
      </c>
      <c r="B31" s="328">
        <f t="shared" si="1"/>
        <v>190</v>
      </c>
      <c r="C31" s="323"/>
      <c r="D31" s="328">
        <v>2</v>
      </c>
      <c r="E31" s="328">
        <v>1</v>
      </c>
      <c r="F31" s="323"/>
      <c r="G31" s="323"/>
      <c r="H31" s="323"/>
      <c r="I31" s="328">
        <v>4</v>
      </c>
      <c r="J31" s="328">
        <v>6</v>
      </c>
      <c r="K31" s="329">
        <v>12</v>
      </c>
      <c r="L31" s="329">
        <v>10</v>
      </c>
      <c r="M31" s="328">
        <v>2</v>
      </c>
      <c r="N31" s="328">
        <v>16</v>
      </c>
      <c r="O31" s="328">
        <v>9</v>
      </c>
      <c r="P31" s="328">
        <v>27</v>
      </c>
      <c r="Q31" s="328">
        <v>6</v>
      </c>
      <c r="R31" s="323"/>
      <c r="S31" s="328">
        <v>1</v>
      </c>
      <c r="T31" s="328">
        <v>3</v>
      </c>
      <c r="U31" s="328">
        <v>12</v>
      </c>
      <c r="V31" s="328">
        <v>2</v>
      </c>
      <c r="W31" s="323"/>
      <c r="X31" s="328">
        <v>9</v>
      </c>
      <c r="Y31" s="328">
        <v>7</v>
      </c>
      <c r="Z31" s="328">
        <v>3</v>
      </c>
      <c r="AA31" s="328">
        <v>18</v>
      </c>
      <c r="AB31" s="328">
        <v>2</v>
      </c>
      <c r="AC31" s="328">
        <v>8</v>
      </c>
      <c r="AD31" s="328">
        <v>2</v>
      </c>
      <c r="AE31" s="328">
        <v>6</v>
      </c>
      <c r="AF31" s="328">
        <v>2</v>
      </c>
      <c r="AG31" s="328">
        <v>20</v>
      </c>
    </row>
    <row r="32" spans="1:33" ht="12">
      <c r="A32" s="324" t="s">
        <v>514</v>
      </c>
      <c r="B32" s="328">
        <f t="shared" si="1"/>
        <v>157</v>
      </c>
      <c r="C32" s="323"/>
      <c r="D32" s="323"/>
      <c r="E32" s="323"/>
      <c r="F32" s="328">
        <v>1</v>
      </c>
      <c r="G32" s="328">
        <v>6</v>
      </c>
      <c r="H32" s="328">
        <v>7</v>
      </c>
      <c r="I32" s="323"/>
      <c r="J32" s="323"/>
      <c r="K32" s="329">
        <v>42</v>
      </c>
      <c r="L32" s="329">
        <v>2</v>
      </c>
      <c r="M32" s="328">
        <v>1</v>
      </c>
      <c r="N32" s="328">
        <v>8</v>
      </c>
      <c r="O32" s="328">
        <v>7</v>
      </c>
      <c r="P32" s="328">
        <v>13</v>
      </c>
      <c r="Q32" s="328">
        <v>13</v>
      </c>
      <c r="R32" s="323"/>
      <c r="S32" s="323"/>
      <c r="T32" s="323"/>
      <c r="U32" s="328">
        <v>6</v>
      </c>
      <c r="V32" s="323"/>
      <c r="W32" s="323"/>
      <c r="X32" s="328">
        <v>11</v>
      </c>
      <c r="Y32" s="328">
        <v>1</v>
      </c>
      <c r="Z32" s="328">
        <v>3</v>
      </c>
      <c r="AA32" s="328">
        <v>8</v>
      </c>
      <c r="AB32" s="323"/>
      <c r="AC32" s="323"/>
      <c r="AD32" s="328">
        <v>10</v>
      </c>
      <c r="AE32" s="328">
        <v>7</v>
      </c>
      <c r="AF32" s="328">
        <v>1</v>
      </c>
      <c r="AG32" s="328">
        <v>10</v>
      </c>
    </row>
    <row r="33" spans="1:33" ht="12">
      <c r="A33" s="324" t="s">
        <v>515</v>
      </c>
      <c r="B33" s="328">
        <f t="shared" si="1"/>
        <v>0</v>
      </c>
      <c r="C33" s="323"/>
      <c r="D33" s="323"/>
      <c r="E33" s="323"/>
      <c r="F33" s="323"/>
      <c r="G33" s="323"/>
      <c r="H33" s="323"/>
      <c r="I33" s="323"/>
      <c r="J33" s="323"/>
      <c r="K33" s="329"/>
      <c r="L33" s="329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</row>
    <row r="34" spans="1:33" ht="12">
      <c r="A34" s="330" t="s">
        <v>379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0" t="s">
        <v>516</v>
      </c>
      <c r="AG34" s="331"/>
    </row>
  </sheetData>
  <sheetProtection password="CA55" sheet="1" objects="1" scenarios="1"/>
  <mergeCells count="34">
    <mergeCell ref="AF10:AG10"/>
    <mergeCell ref="X10:Y10"/>
    <mergeCell ref="Z10:AA10"/>
    <mergeCell ref="AB10:AC10"/>
    <mergeCell ref="AD10:AE10"/>
    <mergeCell ref="O10:P10"/>
    <mergeCell ref="Q10:S10"/>
    <mergeCell ref="T10:U10"/>
    <mergeCell ref="V10:W10"/>
    <mergeCell ref="C10:D10"/>
    <mergeCell ref="G10:H10"/>
    <mergeCell ref="I10:J10"/>
    <mergeCell ref="K10:N10"/>
    <mergeCell ref="C7:D7"/>
    <mergeCell ref="AB7:AC7"/>
    <mergeCell ref="C8:D8"/>
    <mergeCell ref="E6:F6"/>
    <mergeCell ref="G7:H7"/>
    <mergeCell ref="K6:N6"/>
    <mergeCell ref="AD7:AE7"/>
    <mergeCell ref="AD6:AE6"/>
    <mergeCell ref="T6:U6"/>
    <mergeCell ref="T7:U7"/>
    <mergeCell ref="V6:W6"/>
    <mergeCell ref="V7:W7"/>
    <mergeCell ref="AF6:AG6"/>
    <mergeCell ref="A1:AG1"/>
    <mergeCell ref="A2:AG2"/>
    <mergeCell ref="A3:AG3"/>
    <mergeCell ref="X6:Y6"/>
    <mergeCell ref="AB6:AC6"/>
    <mergeCell ref="G6:H6"/>
    <mergeCell ref="Q6:S6"/>
    <mergeCell ref="C6:D6"/>
  </mergeCells>
  <printOptions horizontalCentered="1"/>
  <pageMargins left="0.1968503937007874" right="0.1968503937007874" top="1.2" bottom="2.48" header="0" footer="0"/>
  <pageSetup horizontalDpi="300" verticalDpi="3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3"/>
  <sheetViews>
    <sheetView showGridLines="0" workbookViewId="0" topLeftCell="A1">
      <selection activeCell="A30" sqref="A30"/>
    </sheetView>
  </sheetViews>
  <sheetFormatPr defaultColWidth="10.59765625" defaultRowHeight="9"/>
  <cols>
    <col min="1" max="1" width="49.3984375" style="333" customWidth="1"/>
    <col min="2" max="2" width="16.19921875" style="333" customWidth="1"/>
    <col min="3" max="3" width="9.796875" style="333" customWidth="1"/>
    <col min="4" max="4" width="9.59765625" style="333" customWidth="1"/>
    <col min="5" max="5" width="9.796875" style="333" customWidth="1"/>
    <col min="6" max="6" width="9.19921875" style="333" customWidth="1"/>
    <col min="7" max="7" width="9.796875" style="333" customWidth="1"/>
    <col min="8" max="8" width="10" style="333" customWidth="1"/>
    <col min="9" max="9" width="9.796875" style="333" customWidth="1"/>
    <col min="10" max="10" width="9.19921875" style="333" customWidth="1"/>
    <col min="11" max="11" width="9.796875" style="333" customWidth="1"/>
    <col min="12" max="12" width="8.796875" style="333" customWidth="1"/>
    <col min="13" max="13" width="9.796875" style="333" customWidth="1"/>
    <col min="14" max="14" width="8.3984375" style="333" customWidth="1"/>
    <col min="15" max="15" width="9.796875" style="333" customWidth="1"/>
    <col min="16" max="16" width="8.796875" style="333" customWidth="1"/>
    <col min="17" max="17" width="9.796875" style="333" customWidth="1"/>
    <col min="18" max="18" width="9.59765625" style="333" customWidth="1"/>
    <col min="19" max="19" width="9.796875" style="333" customWidth="1"/>
    <col min="20" max="20" width="10.59765625" style="333" customWidth="1"/>
    <col min="21" max="21" width="9.796875" style="333" customWidth="1"/>
    <col min="22" max="22" width="10.59765625" style="333" customWidth="1"/>
    <col min="23" max="23" width="9.796875" style="333" customWidth="1"/>
    <col min="24" max="24" width="10.59765625" style="333" customWidth="1"/>
    <col min="25" max="25" width="9.796875" style="333" customWidth="1"/>
    <col min="26" max="26" width="10.59765625" style="333" customWidth="1"/>
    <col min="27" max="27" width="9.796875" style="333" customWidth="1"/>
    <col min="28" max="28" width="10.59765625" style="333" customWidth="1"/>
    <col min="29" max="29" width="9.796875" style="333" customWidth="1"/>
    <col min="30" max="30" width="10.59765625" style="333" customWidth="1"/>
    <col min="31" max="31" width="9.796875" style="333" customWidth="1"/>
    <col min="32" max="32" width="10.59765625" style="333" customWidth="1"/>
    <col min="33" max="33" width="9.796875" style="333" customWidth="1"/>
    <col min="34" max="34" width="10.59765625" style="333" customWidth="1"/>
    <col min="35" max="16384" width="10.59765625" style="333" customWidth="1"/>
  </cols>
  <sheetData>
    <row r="1" spans="1:36" ht="12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</row>
    <row r="2" spans="1:36" ht="12">
      <c r="A2" s="1119" t="s">
        <v>74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 t="s">
        <v>74</v>
      </c>
      <c r="T2" s="1119"/>
      <c r="U2" s="1119"/>
      <c r="V2" s="1119"/>
      <c r="W2" s="1119"/>
      <c r="X2" s="1119"/>
      <c r="Y2" s="1119"/>
      <c r="Z2" s="1119"/>
      <c r="AA2" s="1119"/>
      <c r="AB2" s="1119"/>
      <c r="AC2" s="1119"/>
      <c r="AD2" s="1119"/>
      <c r="AE2" s="1119"/>
      <c r="AF2" s="1119"/>
      <c r="AG2" s="1119"/>
      <c r="AH2" s="1119"/>
      <c r="AI2" s="1119"/>
      <c r="AJ2" s="1119"/>
    </row>
    <row r="3" spans="1:36" ht="12">
      <c r="A3" s="1120" t="s">
        <v>517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 t="s">
        <v>517</v>
      </c>
      <c r="T3" s="1120"/>
      <c r="U3" s="1120"/>
      <c r="V3" s="1120"/>
      <c r="W3" s="1120"/>
      <c r="X3" s="1120"/>
      <c r="Y3" s="1120"/>
      <c r="Z3" s="1120"/>
      <c r="AA3" s="1120"/>
      <c r="AB3" s="1120"/>
      <c r="AC3" s="1120"/>
      <c r="AD3" s="1120"/>
      <c r="AE3" s="1120"/>
      <c r="AF3" s="1120"/>
      <c r="AG3" s="1120"/>
      <c r="AH3" s="1120"/>
      <c r="AI3" s="1120"/>
      <c r="AJ3" s="1120"/>
    </row>
    <row r="4" spans="1:36" ht="12">
      <c r="A4" s="1120" t="s">
        <v>518</v>
      </c>
      <c r="B4" s="1120"/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  <c r="N4" s="1120"/>
      <c r="O4" s="1120"/>
      <c r="P4" s="1120"/>
      <c r="Q4" s="1120"/>
      <c r="R4" s="1120"/>
      <c r="S4" s="1120" t="s">
        <v>518</v>
      </c>
      <c r="T4" s="1120"/>
      <c r="U4" s="1120"/>
      <c r="V4" s="1120"/>
      <c r="W4" s="1120"/>
      <c r="X4" s="1120"/>
      <c r="Y4" s="1120"/>
      <c r="Z4" s="1120"/>
      <c r="AA4" s="1120"/>
      <c r="AB4" s="1120"/>
      <c r="AC4" s="1120"/>
      <c r="AD4" s="1120"/>
      <c r="AE4" s="1120"/>
      <c r="AF4" s="1120"/>
      <c r="AG4" s="1120"/>
      <c r="AH4" s="1120"/>
      <c r="AI4" s="1120"/>
      <c r="AJ4" s="1120"/>
    </row>
    <row r="5" spans="1:36" ht="12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</row>
    <row r="6" spans="1:36" ht="12">
      <c r="A6" s="334" t="s">
        <v>519</v>
      </c>
      <c r="B6" s="335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4" t="s">
        <v>519</v>
      </c>
      <c r="T6" s="335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</row>
    <row r="7" spans="1:34" ht="12">
      <c r="A7" s="999" t="s">
        <v>52</v>
      </c>
      <c r="B7" s="1006" t="s">
        <v>128</v>
      </c>
      <c r="C7" s="999" t="s">
        <v>450</v>
      </c>
      <c r="D7" s="1009"/>
      <c r="E7" s="1115" t="s">
        <v>383</v>
      </c>
      <c r="F7" s="1116"/>
      <c r="G7" s="1115" t="s">
        <v>520</v>
      </c>
      <c r="H7" s="1116"/>
      <c r="I7" s="1115" t="s">
        <v>521</v>
      </c>
      <c r="J7" s="1116"/>
      <c r="K7" s="999" t="s">
        <v>386</v>
      </c>
      <c r="L7" s="1009"/>
      <c r="M7" s="999" t="s">
        <v>387</v>
      </c>
      <c r="N7" s="1009"/>
      <c r="O7" s="999" t="s">
        <v>522</v>
      </c>
      <c r="P7" s="1009"/>
      <c r="Q7" s="999" t="s">
        <v>389</v>
      </c>
      <c r="R7" s="1009"/>
      <c r="S7" s="999" t="s">
        <v>456</v>
      </c>
      <c r="T7" s="1009"/>
      <c r="U7" s="1115" t="s">
        <v>523</v>
      </c>
      <c r="V7" s="1116"/>
      <c r="W7" s="1115" t="s">
        <v>392</v>
      </c>
      <c r="X7" s="1116"/>
      <c r="Y7" s="1115" t="s">
        <v>524</v>
      </c>
      <c r="Z7" s="1116"/>
      <c r="AA7" s="1115" t="s">
        <v>525</v>
      </c>
      <c r="AB7" s="1116"/>
      <c r="AC7" s="1115" t="s">
        <v>526</v>
      </c>
      <c r="AD7" s="1116"/>
      <c r="AE7" s="1115" t="s">
        <v>396</v>
      </c>
      <c r="AF7" s="1116"/>
      <c r="AG7" s="1115" t="s">
        <v>397</v>
      </c>
      <c r="AH7" s="1123"/>
    </row>
    <row r="8" spans="1:34" ht="12">
      <c r="A8" s="1000" t="s">
        <v>527</v>
      </c>
      <c r="B8" s="1007" t="s">
        <v>316</v>
      </c>
      <c r="C8" s="1117" t="s">
        <v>528</v>
      </c>
      <c r="D8" s="1118"/>
      <c r="E8" s="1000" t="s">
        <v>399</v>
      </c>
      <c r="F8" s="998"/>
      <c r="G8" s="1117" t="s">
        <v>400</v>
      </c>
      <c r="H8" s="1118"/>
      <c r="I8" s="1117" t="s">
        <v>401</v>
      </c>
      <c r="J8" s="1118"/>
      <c r="K8" s="1000" t="s">
        <v>529</v>
      </c>
      <c r="L8" s="998"/>
      <c r="M8" s="1000" t="s">
        <v>530</v>
      </c>
      <c r="N8" s="998"/>
      <c r="O8" s="1000" t="s">
        <v>531</v>
      </c>
      <c r="P8" s="998"/>
      <c r="Q8" s="1000" t="s">
        <v>532</v>
      </c>
      <c r="R8" s="998"/>
      <c r="S8" s="1117" t="s">
        <v>533</v>
      </c>
      <c r="T8" s="1118"/>
      <c r="U8" s="1117" t="s">
        <v>467</v>
      </c>
      <c r="V8" s="1118"/>
      <c r="W8" s="1117" t="s">
        <v>534</v>
      </c>
      <c r="X8" s="1118"/>
      <c r="Y8" s="1117" t="s">
        <v>535</v>
      </c>
      <c r="Z8" s="1118"/>
      <c r="AA8" s="1117" t="s">
        <v>410</v>
      </c>
      <c r="AB8" s="1118"/>
      <c r="AC8" s="1117" t="s">
        <v>398</v>
      </c>
      <c r="AD8" s="1118"/>
      <c r="AE8" s="1117" t="s">
        <v>536</v>
      </c>
      <c r="AF8" s="1118"/>
      <c r="AG8" s="1000" t="s">
        <v>537</v>
      </c>
      <c r="AH8" s="1011"/>
    </row>
    <row r="9" spans="1:34" ht="12">
      <c r="A9" s="1001"/>
      <c r="B9" s="1007" t="s">
        <v>538</v>
      </c>
      <c r="C9" s="1002"/>
      <c r="D9" s="1010"/>
      <c r="E9" s="1012" t="s">
        <v>539</v>
      </c>
      <c r="F9" s="1010"/>
      <c r="G9" s="1002"/>
      <c r="H9" s="1010"/>
      <c r="I9" s="1002"/>
      <c r="J9" s="1010"/>
      <c r="K9" s="1002"/>
      <c r="L9" s="1010"/>
      <c r="M9" s="1002"/>
      <c r="N9" s="1010"/>
      <c r="O9" s="1121" t="s">
        <v>540</v>
      </c>
      <c r="P9" s="1122"/>
      <c r="Q9" s="1121" t="s">
        <v>541</v>
      </c>
      <c r="R9" s="1122"/>
      <c r="S9" s="1124" t="s">
        <v>542</v>
      </c>
      <c r="T9" s="1125"/>
      <c r="U9" s="1121" t="s">
        <v>471</v>
      </c>
      <c r="V9" s="1122"/>
      <c r="W9" s="1002"/>
      <c r="X9" s="1010"/>
      <c r="Y9" s="1002"/>
      <c r="Z9" s="1010"/>
      <c r="AA9" s="1002"/>
      <c r="AB9" s="1010"/>
      <c r="AC9" s="1002"/>
      <c r="AD9" s="1010"/>
      <c r="AE9" s="1121" t="s">
        <v>543</v>
      </c>
      <c r="AF9" s="1122"/>
      <c r="AG9" s="1002"/>
      <c r="AH9" s="1008"/>
    </row>
    <row r="10" spans="1:34" ht="12">
      <c r="A10" s="1002"/>
      <c r="B10" s="1005"/>
      <c r="C10" s="1003" t="s">
        <v>341</v>
      </c>
      <c r="D10" s="995" t="s">
        <v>342</v>
      </c>
      <c r="E10" s="995" t="s">
        <v>341</v>
      </c>
      <c r="F10" s="995" t="s">
        <v>342</v>
      </c>
      <c r="G10" s="995" t="s">
        <v>341</v>
      </c>
      <c r="H10" s="995" t="s">
        <v>342</v>
      </c>
      <c r="I10" s="995" t="s">
        <v>418</v>
      </c>
      <c r="J10" s="995" t="s">
        <v>342</v>
      </c>
      <c r="K10" s="995" t="s">
        <v>418</v>
      </c>
      <c r="L10" s="995" t="s">
        <v>342</v>
      </c>
      <c r="M10" s="995" t="s">
        <v>418</v>
      </c>
      <c r="N10" s="995" t="s">
        <v>342</v>
      </c>
      <c r="O10" s="995" t="s">
        <v>341</v>
      </c>
      <c r="P10" s="995" t="s">
        <v>342</v>
      </c>
      <c r="Q10" s="995" t="s">
        <v>341</v>
      </c>
      <c r="R10" s="995" t="s">
        <v>342</v>
      </c>
      <c r="S10" s="996" t="s">
        <v>341</v>
      </c>
      <c r="T10" s="996" t="s">
        <v>342</v>
      </c>
      <c r="U10" s="996" t="s">
        <v>341</v>
      </c>
      <c r="V10" s="996" t="s">
        <v>342</v>
      </c>
      <c r="W10" s="996" t="s">
        <v>341</v>
      </c>
      <c r="X10" s="996" t="s">
        <v>342</v>
      </c>
      <c r="Y10" s="996" t="s">
        <v>341</v>
      </c>
      <c r="Z10" s="996" t="s">
        <v>342</v>
      </c>
      <c r="AA10" s="996" t="s">
        <v>341</v>
      </c>
      <c r="AB10" s="996" t="s">
        <v>342</v>
      </c>
      <c r="AC10" s="996" t="s">
        <v>341</v>
      </c>
      <c r="AD10" s="996" t="s">
        <v>342</v>
      </c>
      <c r="AE10" s="1013" t="s">
        <v>341</v>
      </c>
      <c r="AF10" s="996" t="s">
        <v>342</v>
      </c>
      <c r="AG10" s="996" t="s">
        <v>341</v>
      </c>
      <c r="AH10" s="996" t="s">
        <v>342</v>
      </c>
    </row>
    <row r="11" spans="1:34" ht="12">
      <c r="A11" s="997" t="s">
        <v>343</v>
      </c>
      <c r="B11" s="1004">
        <f>SUM(C11:AH11)</f>
        <v>8288</v>
      </c>
      <c r="C11" s="336" t="s">
        <v>52</v>
      </c>
      <c r="D11" s="337">
        <f>SUM(C12:D12)</f>
        <v>2143</v>
      </c>
      <c r="E11" s="338"/>
      <c r="F11" s="337">
        <f>SUM(E12:F12)</f>
        <v>447</v>
      </c>
      <c r="G11" s="339"/>
      <c r="H11" s="337">
        <f>SUM(G12:H12)</f>
        <v>512</v>
      </c>
      <c r="I11" s="339"/>
      <c r="J11" s="337">
        <f>SUM(I12:J12)</f>
        <v>388</v>
      </c>
      <c r="K11" s="339"/>
      <c r="L11" s="337">
        <f>SUM(K12:L12)</f>
        <v>681</v>
      </c>
      <c r="M11" s="339"/>
      <c r="N11" s="337">
        <f>SUM(M12:N12)</f>
        <v>229</v>
      </c>
      <c r="O11" s="339"/>
      <c r="P11" s="337">
        <f>SUM(O12:P12)</f>
        <v>381</v>
      </c>
      <c r="Q11" s="339"/>
      <c r="R11" s="340">
        <f>SUM(Q12:R12)</f>
        <v>188</v>
      </c>
      <c r="S11" s="341"/>
      <c r="T11" s="342">
        <f>SUM(S12:T12)</f>
        <v>236</v>
      </c>
      <c r="U11" s="341"/>
      <c r="V11" s="342">
        <f>SUM(U12:V12)</f>
        <v>153</v>
      </c>
      <c r="W11" s="341"/>
      <c r="X11" s="342">
        <f>SUM(W12:X12)</f>
        <v>261</v>
      </c>
      <c r="Y11" s="341"/>
      <c r="Z11" s="342">
        <f>SUM(Y12:Z12)</f>
        <v>123</v>
      </c>
      <c r="AA11" s="341"/>
      <c r="AB11" s="342">
        <f>SUM(AA12:AB12)</f>
        <v>1372</v>
      </c>
      <c r="AC11" s="341"/>
      <c r="AD11" s="342">
        <f>SUM(AC12:AD12)</f>
        <v>605</v>
      </c>
      <c r="AE11" s="341"/>
      <c r="AF11" s="342">
        <f>SUM(AE12:AF12)</f>
        <v>38</v>
      </c>
      <c r="AG11" s="341"/>
      <c r="AH11" s="342">
        <f>SUM(AG12:AH12)</f>
        <v>531</v>
      </c>
    </row>
    <row r="12" spans="1:34" ht="12">
      <c r="A12" s="336" t="s">
        <v>420</v>
      </c>
      <c r="B12" s="337">
        <f aca="true" t="shared" si="0" ref="B12:Q12">SUM(B13:B32)</f>
        <v>8288</v>
      </c>
      <c r="C12" s="337">
        <f t="shared" si="0"/>
        <v>1185</v>
      </c>
      <c r="D12" s="337">
        <f t="shared" si="0"/>
        <v>958</v>
      </c>
      <c r="E12" s="337">
        <f t="shared" si="0"/>
        <v>218</v>
      </c>
      <c r="F12" s="337">
        <f t="shared" si="0"/>
        <v>229</v>
      </c>
      <c r="G12" s="337">
        <f t="shared" si="0"/>
        <v>231</v>
      </c>
      <c r="H12" s="337">
        <f t="shared" si="0"/>
        <v>281</v>
      </c>
      <c r="I12" s="337">
        <f t="shared" si="0"/>
        <v>197</v>
      </c>
      <c r="J12" s="337">
        <f t="shared" si="0"/>
        <v>191</v>
      </c>
      <c r="K12" s="337">
        <f t="shared" si="0"/>
        <v>300</v>
      </c>
      <c r="L12" s="337">
        <f t="shared" si="0"/>
        <v>381</v>
      </c>
      <c r="M12" s="337">
        <f t="shared" si="0"/>
        <v>85</v>
      </c>
      <c r="N12" s="337">
        <f t="shared" si="0"/>
        <v>144</v>
      </c>
      <c r="O12" s="337">
        <f t="shared" si="0"/>
        <v>189</v>
      </c>
      <c r="P12" s="337">
        <f t="shared" si="0"/>
        <v>192</v>
      </c>
      <c r="Q12" s="337">
        <f t="shared" si="0"/>
        <v>85</v>
      </c>
      <c r="R12" s="340">
        <v>103</v>
      </c>
      <c r="S12" s="342">
        <f>SUM(S13:S32)</f>
        <v>91</v>
      </c>
      <c r="T12" s="342">
        <f>SUM(T13:T32)</f>
        <v>145</v>
      </c>
      <c r="U12" s="342">
        <f>SUM(U13:U32)</f>
        <v>72</v>
      </c>
      <c r="V12" s="342">
        <v>81</v>
      </c>
      <c r="W12" s="342">
        <f>SUM(W13:W32)</f>
        <v>135</v>
      </c>
      <c r="X12" s="342">
        <v>126</v>
      </c>
      <c r="Y12" s="342">
        <f aca="true" t="shared" si="1" ref="Y12:AH12">SUM(Y13:Y32)</f>
        <v>65</v>
      </c>
      <c r="Z12" s="342">
        <f t="shared" si="1"/>
        <v>58</v>
      </c>
      <c r="AA12" s="342">
        <f t="shared" si="1"/>
        <v>585</v>
      </c>
      <c r="AB12" s="342">
        <f t="shared" si="1"/>
        <v>787</v>
      </c>
      <c r="AC12" s="342">
        <f t="shared" si="1"/>
        <v>333</v>
      </c>
      <c r="AD12" s="342">
        <f t="shared" si="1"/>
        <v>272</v>
      </c>
      <c r="AE12" s="342">
        <f t="shared" si="1"/>
        <v>21</v>
      </c>
      <c r="AF12" s="342">
        <f t="shared" si="1"/>
        <v>17</v>
      </c>
      <c r="AG12" s="342">
        <f t="shared" si="1"/>
        <v>231</v>
      </c>
      <c r="AH12" s="342">
        <f t="shared" si="1"/>
        <v>300</v>
      </c>
    </row>
    <row r="13" spans="1:34" ht="12">
      <c r="A13" s="343" t="s">
        <v>498</v>
      </c>
      <c r="B13" s="342">
        <f aca="true" t="shared" si="2" ref="B13:B32">SUM(C13:AH13)</f>
        <v>514</v>
      </c>
      <c r="C13" s="342">
        <v>4</v>
      </c>
      <c r="D13" s="344">
        <v>6</v>
      </c>
      <c r="E13" s="344"/>
      <c r="F13" s="344"/>
      <c r="G13" s="342">
        <v>195</v>
      </c>
      <c r="H13" s="342">
        <v>255</v>
      </c>
      <c r="I13" s="341"/>
      <c r="J13" s="341"/>
      <c r="K13" s="342">
        <v>1</v>
      </c>
      <c r="L13" s="341"/>
      <c r="M13" s="341"/>
      <c r="N13" s="341"/>
      <c r="O13" s="342">
        <v>1</v>
      </c>
      <c r="P13" s="342">
        <v>1</v>
      </c>
      <c r="Q13" s="341"/>
      <c r="R13" s="345"/>
      <c r="S13" s="342">
        <v>1</v>
      </c>
      <c r="T13" s="341"/>
      <c r="U13" s="341"/>
      <c r="V13" s="341"/>
      <c r="W13" s="342">
        <v>1</v>
      </c>
      <c r="X13" s="341"/>
      <c r="Y13" s="341"/>
      <c r="Z13" s="341"/>
      <c r="AA13" s="342">
        <v>6</v>
      </c>
      <c r="AB13" s="342">
        <v>10</v>
      </c>
      <c r="AC13" s="342">
        <v>7</v>
      </c>
      <c r="AD13" s="342">
        <v>1</v>
      </c>
      <c r="AE13" s="341"/>
      <c r="AF13" s="341"/>
      <c r="AG13" s="342">
        <v>13</v>
      </c>
      <c r="AH13" s="342">
        <v>12</v>
      </c>
    </row>
    <row r="14" spans="1:34" ht="12">
      <c r="A14" s="343" t="s">
        <v>499</v>
      </c>
      <c r="B14" s="342">
        <f t="shared" si="2"/>
        <v>210</v>
      </c>
      <c r="C14" s="342">
        <v>4</v>
      </c>
      <c r="D14" s="344">
        <v>4</v>
      </c>
      <c r="E14" s="344"/>
      <c r="F14" s="344"/>
      <c r="G14" s="341"/>
      <c r="H14" s="341"/>
      <c r="I14" s="341"/>
      <c r="J14" s="341"/>
      <c r="K14" s="341"/>
      <c r="L14" s="341"/>
      <c r="M14" s="342">
        <v>10</v>
      </c>
      <c r="N14" s="342">
        <v>14</v>
      </c>
      <c r="O14" s="341"/>
      <c r="P14" s="341"/>
      <c r="Q14" s="342">
        <v>67</v>
      </c>
      <c r="R14" s="346">
        <v>71</v>
      </c>
      <c r="S14" s="341"/>
      <c r="T14" s="341"/>
      <c r="U14" s="341"/>
      <c r="V14" s="341"/>
      <c r="W14" s="341"/>
      <c r="X14" s="341"/>
      <c r="Y14" s="341"/>
      <c r="Z14" s="341"/>
      <c r="AA14" s="342">
        <v>13</v>
      </c>
      <c r="AB14" s="342">
        <v>17</v>
      </c>
      <c r="AC14" s="342">
        <v>3</v>
      </c>
      <c r="AD14" s="341"/>
      <c r="AE14" s="341"/>
      <c r="AF14" s="341"/>
      <c r="AG14" s="342">
        <v>2</v>
      </c>
      <c r="AH14" s="342">
        <v>5</v>
      </c>
    </row>
    <row r="15" spans="1:34" ht="12">
      <c r="A15" s="343" t="s">
        <v>500</v>
      </c>
      <c r="B15" s="342">
        <f t="shared" si="2"/>
        <v>30</v>
      </c>
      <c r="C15" s="341"/>
      <c r="D15" s="344">
        <v>3</v>
      </c>
      <c r="E15" s="344">
        <v>1</v>
      </c>
      <c r="F15" s="344"/>
      <c r="G15" s="341"/>
      <c r="H15" s="341"/>
      <c r="I15" s="341"/>
      <c r="J15" s="341"/>
      <c r="K15" s="341"/>
      <c r="L15" s="341"/>
      <c r="M15" s="341"/>
      <c r="N15" s="342">
        <v>1</v>
      </c>
      <c r="O15" s="341"/>
      <c r="P15" s="341"/>
      <c r="Q15" s="342">
        <v>1</v>
      </c>
      <c r="R15" s="345"/>
      <c r="S15" s="341"/>
      <c r="T15" s="341"/>
      <c r="U15" s="342">
        <v>1</v>
      </c>
      <c r="V15" s="341"/>
      <c r="W15" s="341"/>
      <c r="X15" s="341"/>
      <c r="Y15" s="341"/>
      <c r="Z15" s="341"/>
      <c r="AA15" s="342">
        <v>7</v>
      </c>
      <c r="AB15" s="342">
        <v>12</v>
      </c>
      <c r="AC15" s="342">
        <v>1</v>
      </c>
      <c r="AD15" s="341"/>
      <c r="AE15" s="341"/>
      <c r="AF15" s="341"/>
      <c r="AG15" s="342">
        <v>1</v>
      </c>
      <c r="AH15" s="342">
        <v>2</v>
      </c>
    </row>
    <row r="16" spans="1:34" ht="12">
      <c r="A16" s="343" t="s">
        <v>501</v>
      </c>
      <c r="B16" s="342">
        <f t="shared" si="2"/>
        <v>493</v>
      </c>
      <c r="C16" s="342">
        <v>2</v>
      </c>
      <c r="D16" s="344">
        <v>20</v>
      </c>
      <c r="E16" s="344">
        <v>1</v>
      </c>
      <c r="F16" s="344"/>
      <c r="G16" s="342">
        <v>1</v>
      </c>
      <c r="H16" s="341"/>
      <c r="I16" s="341"/>
      <c r="J16" s="341"/>
      <c r="K16" s="341"/>
      <c r="L16" s="342">
        <v>1</v>
      </c>
      <c r="M16" s="342">
        <v>1</v>
      </c>
      <c r="N16" s="341"/>
      <c r="O16" s="342">
        <v>173</v>
      </c>
      <c r="P16" s="342">
        <v>179</v>
      </c>
      <c r="Q16" s="342">
        <v>2</v>
      </c>
      <c r="R16" s="345"/>
      <c r="S16" s="341"/>
      <c r="T16" s="342">
        <v>1</v>
      </c>
      <c r="U16" s="342">
        <v>3</v>
      </c>
      <c r="V16" s="342">
        <v>2</v>
      </c>
      <c r="W16" s="341"/>
      <c r="X16" s="342">
        <v>1</v>
      </c>
      <c r="Y16" s="342">
        <v>1</v>
      </c>
      <c r="Z16" s="341"/>
      <c r="AA16" s="342">
        <v>17</v>
      </c>
      <c r="AB16" s="342">
        <v>22</v>
      </c>
      <c r="AC16" s="342">
        <v>28</v>
      </c>
      <c r="AD16" s="342">
        <v>21</v>
      </c>
      <c r="AE16" s="341"/>
      <c r="AF16" s="341"/>
      <c r="AG16" s="342">
        <v>5</v>
      </c>
      <c r="AH16" s="342">
        <v>12</v>
      </c>
    </row>
    <row r="17" spans="1:34" ht="12">
      <c r="A17" s="343" t="s">
        <v>502</v>
      </c>
      <c r="B17" s="342">
        <f t="shared" si="2"/>
        <v>131</v>
      </c>
      <c r="C17" s="341"/>
      <c r="D17" s="341"/>
      <c r="E17" s="341"/>
      <c r="F17" s="341"/>
      <c r="G17" s="342">
        <v>1</v>
      </c>
      <c r="H17" s="341"/>
      <c r="I17" s="341"/>
      <c r="J17" s="341"/>
      <c r="K17" s="341"/>
      <c r="L17" s="341"/>
      <c r="M17" s="341"/>
      <c r="N17" s="341"/>
      <c r="O17" s="341"/>
      <c r="P17" s="342">
        <v>1</v>
      </c>
      <c r="Q17" s="341"/>
      <c r="R17" s="345"/>
      <c r="S17" s="341"/>
      <c r="T17" s="341"/>
      <c r="U17" s="342">
        <v>52</v>
      </c>
      <c r="V17" s="342">
        <v>68</v>
      </c>
      <c r="W17" s="341"/>
      <c r="X17" s="341"/>
      <c r="Y17" s="341"/>
      <c r="Z17" s="341"/>
      <c r="AA17" s="341"/>
      <c r="AB17" s="341"/>
      <c r="AC17" s="342">
        <v>1</v>
      </c>
      <c r="AD17" s="342">
        <v>2</v>
      </c>
      <c r="AE17" s="341"/>
      <c r="AF17" s="341"/>
      <c r="AG17" s="342">
        <v>6</v>
      </c>
      <c r="AH17" s="341"/>
    </row>
    <row r="18" spans="1:34" ht="12">
      <c r="A18" s="343" t="s">
        <v>503</v>
      </c>
      <c r="B18" s="342">
        <f t="shared" si="2"/>
        <v>13</v>
      </c>
      <c r="C18" s="342">
        <v>2</v>
      </c>
      <c r="D18" s="344">
        <v>2</v>
      </c>
      <c r="E18" s="344"/>
      <c r="F18" s="344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5"/>
      <c r="S18" s="341"/>
      <c r="T18" s="341"/>
      <c r="U18" s="341"/>
      <c r="V18" s="341"/>
      <c r="W18" s="342">
        <v>1</v>
      </c>
      <c r="X18" s="341"/>
      <c r="Y18" s="341"/>
      <c r="Z18" s="341"/>
      <c r="AA18" s="341"/>
      <c r="AB18" s="341"/>
      <c r="AC18" s="342">
        <v>1</v>
      </c>
      <c r="AD18" s="342">
        <v>1</v>
      </c>
      <c r="AE18" s="341"/>
      <c r="AF18" s="341"/>
      <c r="AG18" s="342">
        <v>1</v>
      </c>
      <c r="AH18" s="342">
        <v>5</v>
      </c>
    </row>
    <row r="19" spans="1:34" ht="12">
      <c r="A19" s="343" t="s">
        <v>504</v>
      </c>
      <c r="B19" s="342">
        <f t="shared" si="2"/>
        <v>30</v>
      </c>
      <c r="C19" s="342">
        <v>1</v>
      </c>
      <c r="D19" s="344">
        <v>3</v>
      </c>
      <c r="E19" s="344"/>
      <c r="F19" s="344"/>
      <c r="G19" s="342">
        <v>9</v>
      </c>
      <c r="H19" s="342">
        <v>1</v>
      </c>
      <c r="I19" s="341"/>
      <c r="J19" s="341"/>
      <c r="K19" s="341"/>
      <c r="L19" s="341"/>
      <c r="M19" s="342">
        <v>1</v>
      </c>
      <c r="N19" s="342">
        <v>3</v>
      </c>
      <c r="O19" s="341"/>
      <c r="P19" s="341"/>
      <c r="Q19" s="341"/>
      <c r="R19" s="345"/>
      <c r="S19" s="341"/>
      <c r="T19" s="341"/>
      <c r="U19" s="341"/>
      <c r="V19" s="341"/>
      <c r="W19" s="341"/>
      <c r="X19" s="341"/>
      <c r="Y19" s="341"/>
      <c r="Z19" s="341"/>
      <c r="AA19" s="342">
        <v>2</v>
      </c>
      <c r="AB19" s="342">
        <v>2</v>
      </c>
      <c r="AC19" s="341"/>
      <c r="AD19" s="341"/>
      <c r="AE19" s="341"/>
      <c r="AF19" s="341"/>
      <c r="AG19" s="342">
        <v>4</v>
      </c>
      <c r="AH19" s="342">
        <v>4</v>
      </c>
    </row>
    <row r="20" spans="1:34" ht="12">
      <c r="A20" s="343" t="s">
        <v>505</v>
      </c>
      <c r="B20" s="342">
        <f t="shared" si="2"/>
        <v>124</v>
      </c>
      <c r="C20" s="341"/>
      <c r="D20" s="344">
        <v>3</v>
      </c>
      <c r="E20" s="344"/>
      <c r="F20" s="344">
        <v>1</v>
      </c>
      <c r="G20" s="342">
        <v>2</v>
      </c>
      <c r="H20" s="342">
        <v>1</v>
      </c>
      <c r="I20" s="341"/>
      <c r="J20" s="341"/>
      <c r="K20" s="341"/>
      <c r="L20" s="341"/>
      <c r="M20" s="342">
        <v>33</v>
      </c>
      <c r="N20" s="342">
        <v>67</v>
      </c>
      <c r="O20" s="342">
        <v>1</v>
      </c>
      <c r="P20" s="341"/>
      <c r="Q20" s="342">
        <v>2</v>
      </c>
      <c r="R20" s="346">
        <v>1</v>
      </c>
      <c r="S20" s="341"/>
      <c r="T20" s="341"/>
      <c r="U20" s="341"/>
      <c r="V20" s="341"/>
      <c r="W20" s="341"/>
      <c r="X20" s="341"/>
      <c r="Y20" s="341"/>
      <c r="Z20" s="341"/>
      <c r="AA20" s="342">
        <v>2</v>
      </c>
      <c r="AB20" s="342">
        <v>5</v>
      </c>
      <c r="AC20" s="342">
        <v>1</v>
      </c>
      <c r="AD20" s="342">
        <v>1</v>
      </c>
      <c r="AE20" s="341"/>
      <c r="AF20" s="341"/>
      <c r="AG20" s="342">
        <v>3</v>
      </c>
      <c r="AH20" s="342">
        <v>1</v>
      </c>
    </row>
    <row r="21" spans="1:34" ht="12">
      <c r="A21" s="343" t="s">
        <v>506</v>
      </c>
      <c r="B21" s="342">
        <f t="shared" si="2"/>
        <v>133</v>
      </c>
      <c r="C21" s="341"/>
      <c r="D21" s="344">
        <v>1</v>
      </c>
      <c r="E21" s="344"/>
      <c r="F21" s="344">
        <v>2</v>
      </c>
      <c r="G21" s="341"/>
      <c r="H21" s="341"/>
      <c r="I21" s="341"/>
      <c r="J21" s="341"/>
      <c r="K21" s="342">
        <v>1</v>
      </c>
      <c r="L21" s="342">
        <v>1</v>
      </c>
      <c r="M21" s="342">
        <v>20</v>
      </c>
      <c r="N21" s="342">
        <v>42</v>
      </c>
      <c r="O21" s="341"/>
      <c r="P21" s="341"/>
      <c r="Q21" s="342">
        <v>7</v>
      </c>
      <c r="R21" s="346">
        <v>27</v>
      </c>
      <c r="S21" s="341"/>
      <c r="T21" s="341"/>
      <c r="U21" s="342">
        <v>3</v>
      </c>
      <c r="V21" s="342">
        <v>2</v>
      </c>
      <c r="W21" s="342">
        <v>1</v>
      </c>
      <c r="X21" s="341"/>
      <c r="Y21" s="341"/>
      <c r="Z21" s="341"/>
      <c r="AA21" s="342">
        <v>6</v>
      </c>
      <c r="AB21" s="342">
        <v>9</v>
      </c>
      <c r="AC21" s="342">
        <v>2</v>
      </c>
      <c r="AD21" s="342">
        <v>1</v>
      </c>
      <c r="AE21" s="341"/>
      <c r="AF21" s="341"/>
      <c r="AG21" s="342">
        <v>4</v>
      </c>
      <c r="AH21" s="342">
        <v>4</v>
      </c>
    </row>
    <row r="22" spans="1:34" ht="12">
      <c r="A22" s="343" t="s">
        <v>507</v>
      </c>
      <c r="B22" s="342">
        <f t="shared" si="2"/>
        <v>69</v>
      </c>
      <c r="C22" s="341"/>
      <c r="D22" s="344"/>
      <c r="E22" s="344"/>
      <c r="F22" s="344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2">
        <v>1</v>
      </c>
      <c r="R22" s="346">
        <v>1</v>
      </c>
      <c r="S22" s="341"/>
      <c r="T22" s="341"/>
      <c r="U22" s="341"/>
      <c r="V22" s="341"/>
      <c r="W22" s="341"/>
      <c r="X22" s="341"/>
      <c r="Y22" s="341"/>
      <c r="Z22" s="341"/>
      <c r="AA22" s="342">
        <v>10</v>
      </c>
      <c r="AB22" s="342">
        <v>14</v>
      </c>
      <c r="AC22" s="342">
        <v>2</v>
      </c>
      <c r="AD22" s="341"/>
      <c r="AE22" s="342">
        <v>21</v>
      </c>
      <c r="AF22" s="342">
        <v>17</v>
      </c>
      <c r="AG22" s="342">
        <v>2</v>
      </c>
      <c r="AH22" s="342">
        <v>1</v>
      </c>
    </row>
    <row r="23" spans="1:34" ht="12">
      <c r="A23" s="343" t="s">
        <v>544</v>
      </c>
      <c r="B23" s="342">
        <f t="shared" si="2"/>
        <v>209</v>
      </c>
      <c r="C23" s="341"/>
      <c r="D23" s="344">
        <v>3</v>
      </c>
      <c r="E23" s="344"/>
      <c r="F23" s="344"/>
      <c r="G23" s="341"/>
      <c r="H23" s="341"/>
      <c r="I23" s="341"/>
      <c r="J23" s="341"/>
      <c r="K23" s="342">
        <v>78</v>
      </c>
      <c r="L23" s="342">
        <v>68</v>
      </c>
      <c r="M23" s="341"/>
      <c r="N23" s="341"/>
      <c r="O23" s="341"/>
      <c r="P23" s="341"/>
      <c r="Q23" s="341"/>
      <c r="R23" s="345"/>
      <c r="S23" s="341"/>
      <c r="T23" s="341"/>
      <c r="U23" s="341"/>
      <c r="V23" s="341"/>
      <c r="W23" s="342">
        <v>2</v>
      </c>
      <c r="X23" s="342">
        <v>10</v>
      </c>
      <c r="Y23" s="341"/>
      <c r="Z23" s="341"/>
      <c r="AA23" s="342">
        <v>10</v>
      </c>
      <c r="AB23" s="342">
        <v>14</v>
      </c>
      <c r="AC23" s="342">
        <v>4</v>
      </c>
      <c r="AD23" s="342">
        <v>3</v>
      </c>
      <c r="AE23" s="341"/>
      <c r="AF23" s="341"/>
      <c r="AG23" s="342">
        <v>7</v>
      </c>
      <c r="AH23" s="342">
        <v>10</v>
      </c>
    </row>
    <row r="24" spans="1:34" ht="12">
      <c r="A24" s="343" t="s">
        <v>545</v>
      </c>
      <c r="B24" s="342">
        <f t="shared" si="2"/>
        <v>254</v>
      </c>
      <c r="C24" s="341"/>
      <c r="D24" s="344">
        <v>3</v>
      </c>
      <c r="E24" s="344"/>
      <c r="F24" s="344"/>
      <c r="G24" s="341"/>
      <c r="H24" s="341"/>
      <c r="I24" s="341"/>
      <c r="J24" s="341"/>
      <c r="K24" s="342">
        <v>6</v>
      </c>
      <c r="L24" s="341"/>
      <c r="M24" s="341"/>
      <c r="N24" s="341"/>
      <c r="O24" s="341"/>
      <c r="P24" s="342">
        <v>2</v>
      </c>
      <c r="Q24" s="341"/>
      <c r="R24" s="345"/>
      <c r="S24" s="341"/>
      <c r="T24" s="341"/>
      <c r="U24" s="341"/>
      <c r="V24" s="341"/>
      <c r="W24" s="342">
        <v>120</v>
      </c>
      <c r="X24" s="342">
        <v>107</v>
      </c>
      <c r="Y24" s="341"/>
      <c r="Z24" s="341"/>
      <c r="AA24" s="342">
        <v>1</v>
      </c>
      <c r="AB24" s="342">
        <v>1</v>
      </c>
      <c r="AC24" s="342">
        <v>4</v>
      </c>
      <c r="AD24" s="342">
        <v>3</v>
      </c>
      <c r="AE24" s="341"/>
      <c r="AF24" s="341"/>
      <c r="AG24" s="342">
        <v>3</v>
      </c>
      <c r="AH24" s="342">
        <v>4</v>
      </c>
    </row>
    <row r="25" spans="1:34" ht="12">
      <c r="A25" s="343" t="s">
        <v>546</v>
      </c>
      <c r="B25" s="342">
        <f t="shared" si="2"/>
        <v>873</v>
      </c>
      <c r="C25" s="342">
        <v>28</v>
      </c>
      <c r="D25" s="342">
        <v>15</v>
      </c>
      <c r="E25" s="342">
        <v>185</v>
      </c>
      <c r="F25" s="342">
        <v>193</v>
      </c>
      <c r="G25" s="342">
        <v>2</v>
      </c>
      <c r="H25" s="342">
        <v>2</v>
      </c>
      <c r="I25" s="341"/>
      <c r="J25" s="341"/>
      <c r="K25" s="342">
        <v>13</v>
      </c>
      <c r="L25" s="342">
        <v>6</v>
      </c>
      <c r="M25" s="342">
        <v>1</v>
      </c>
      <c r="N25" s="342">
        <v>1</v>
      </c>
      <c r="O25" s="341"/>
      <c r="P25" s="342">
        <v>1</v>
      </c>
      <c r="Q25" s="341"/>
      <c r="R25" s="346">
        <v>1</v>
      </c>
      <c r="S25" s="342">
        <v>89</v>
      </c>
      <c r="T25" s="342">
        <v>108</v>
      </c>
      <c r="U25" s="342">
        <v>1</v>
      </c>
      <c r="V25" s="342">
        <v>1</v>
      </c>
      <c r="W25" s="342">
        <v>3</v>
      </c>
      <c r="X25" s="342">
        <v>3</v>
      </c>
      <c r="Y25" s="342">
        <v>1</v>
      </c>
      <c r="Z25" s="341"/>
      <c r="AA25" s="342">
        <v>50</v>
      </c>
      <c r="AB25" s="342">
        <v>65</v>
      </c>
      <c r="AC25" s="342">
        <v>34</v>
      </c>
      <c r="AD25" s="342">
        <v>28</v>
      </c>
      <c r="AE25" s="341"/>
      <c r="AF25" s="341"/>
      <c r="AG25" s="342">
        <v>17</v>
      </c>
      <c r="AH25" s="342">
        <v>25</v>
      </c>
    </row>
    <row r="26" spans="1:34" ht="12">
      <c r="A26" s="343" t="s">
        <v>409</v>
      </c>
      <c r="B26" s="342">
        <f t="shared" si="2"/>
        <v>225</v>
      </c>
      <c r="C26" s="342">
        <v>7</v>
      </c>
      <c r="D26" s="344">
        <v>12</v>
      </c>
      <c r="E26" s="344"/>
      <c r="F26" s="344">
        <v>1</v>
      </c>
      <c r="G26" s="344"/>
      <c r="H26" s="344"/>
      <c r="I26" s="341"/>
      <c r="J26" s="341"/>
      <c r="K26" s="341"/>
      <c r="L26" s="342">
        <v>1</v>
      </c>
      <c r="M26" s="342">
        <v>1</v>
      </c>
      <c r="N26" s="341"/>
      <c r="O26" s="341"/>
      <c r="P26" s="341"/>
      <c r="Q26" s="341"/>
      <c r="R26" s="345"/>
      <c r="S26" s="341"/>
      <c r="T26" s="342">
        <v>17</v>
      </c>
      <c r="U26" s="341"/>
      <c r="V26" s="341"/>
      <c r="W26" s="341"/>
      <c r="X26" s="341"/>
      <c r="Y26" s="342">
        <v>54</v>
      </c>
      <c r="Z26" s="342">
        <v>58</v>
      </c>
      <c r="AA26" s="342">
        <v>13</v>
      </c>
      <c r="AB26" s="342">
        <v>17</v>
      </c>
      <c r="AC26" s="342">
        <v>14</v>
      </c>
      <c r="AD26" s="342">
        <v>8</v>
      </c>
      <c r="AE26" s="341"/>
      <c r="AF26" s="341"/>
      <c r="AG26" s="342">
        <v>5</v>
      </c>
      <c r="AH26" s="342">
        <v>17</v>
      </c>
    </row>
    <row r="27" spans="1:34" ht="12">
      <c r="A27" s="343" t="s">
        <v>547</v>
      </c>
      <c r="B27" s="342">
        <f t="shared" si="2"/>
        <v>86</v>
      </c>
      <c r="C27" s="342">
        <v>5</v>
      </c>
      <c r="D27" s="342">
        <v>14</v>
      </c>
      <c r="E27" s="341"/>
      <c r="F27" s="341"/>
      <c r="G27" s="341"/>
      <c r="H27" s="341"/>
      <c r="I27" s="341"/>
      <c r="J27" s="341"/>
      <c r="K27" s="341"/>
      <c r="L27" s="341"/>
      <c r="M27" s="342">
        <v>4</v>
      </c>
      <c r="N27" s="342">
        <v>3</v>
      </c>
      <c r="O27" s="341"/>
      <c r="P27" s="341"/>
      <c r="Q27" s="342">
        <v>2</v>
      </c>
      <c r="R27" s="345"/>
      <c r="S27" s="341"/>
      <c r="T27" s="342">
        <v>1</v>
      </c>
      <c r="U27" s="341"/>
      <c r="V27" s="341"/>
      <c r="W27" s="341"/>
      <c r="X27" s="341"/>
      <c r="Y27" s="341"/>
      <c r="Z27" s="341"/>
      <c r="AA27" s="342">
        <v>17</v>
      </c>
      <c r="AB27" s="342">
        <v>21</v>
      </c>
      <c r="AC27" s="342">
        <v>7</v>
      </c>
      <c r="AD27" s="342">
        <v>3</v>
      </c>
      <c r="AE27" s="341"/>
      <c r="AF27" s="341"/>
      <c r="AG27" s="342">
        <v>2</v>
      </c>
      <c r="AH27" s="342">
        <v>7</v>
      </c>
    </row>
    <row r="28" spans="1:34" ht="12">
      <c r="A28" s="343" t="s">
        <v>512</v>
      </c>
      <c r="B28" s="342">
        <f t="shared" si="2"/>
        <v>22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2">
        <v>5</v>
      </c>
      <c r="P28" s="342">
        <v>4</v>
      </c>
      <c r="Q28" s="341"/>
      <c r="R28" s="345"/>
      <c r="S28" s="341"/>
      <c r="T28" s="341"/>
      <c r="U28" s="341"/>
      <c r="V28" s="341"/>
      <c r="W28" s="341"/>
      <c r="X28" s="341"/>
      <c r="Y28" s="341"/>
      <c r="Z28" s="341"/>
      <c r="AA28" s="342">
        <v>2</v>
      </c>
      <c r="AB28" s="342">
        <v>2</v>
      </c>
      <c r="AC28" s="342">
        <v>2</v>
      </c>
      <c r="AD28" s="342">
        <v>3</v>
      </c>
      <c r="AE28" s="341"/>
      <c r="AF28" s="341"/>
      <c r="AG28" s="342">
        <v>2</v>
      </c>
      <c r="AH28" s="342">
        <v>2</v>
      </c>
    </row>
    <row r="29" spans="1:34" ht="12">
      <c r="A29" s="343" t="s">
        <v>462</v>
      </c>
      <c r="B29" s="342">
        <f t="shared" si="2"/>
        <v>533</v>
      </c>
      <c r="C29" s="342">
        <v>15</v>
      </c>
      <c r="D29" s="342">
        <v>6</v>
      </c>
      <c r="E29" s="342">
        <v>1</v>
      </c>
      <c r="F29" s="341"/>
      <c r="G29" s="342">
        <v>15</v>
      </c>
      <c r="H29" s="342">
        <v>20</v>
      </c>
      <c r="I29" s="342">
        <v>197</v>
      </c>
      <c r="J29" s="342">
        <v>191</v>
      </c>
      <c r="K29" s="342">
        <v>1</v>
      </c>
      <c r="L29" s="342">
        <v>2</v>
      </c>
      <c r="M29" s="341"/>
      <c r="N29" s="341"/>
      <c r="O29" s="341"/>
      <c r="P29" s="341"/>
      <c r="Q29" s="341"/>
      <c r="R29" s="345"/>
      <c r="S29" s="341"/>
      <c r="T29" s="341"/>
      <c r="U29" s="342">
        <v>1</v>
      </c>
      <c r="V29" s="341"/>
      <c r="W29" s="341"/>
      <c r="X29" s="341"/>
      <c r="Y29" s="342">
        <v>1</v>
      </c>
      <c r="Z29" s="341"/>
      <c r="AA29" s="342">
        <v>23</v>
      </c>
      <c r="AB29" s="342">
        <v>28</v>
      </c>
      <c r="AC29" s="342">
        <v>2</v>
      </c>
      <c r="AD29" s="342">
        <v>4</v>
      </c>
      <c r="AE29" s="341"/>
      <c r="AF29" s="341"/>
      <c r="AG29" s="342">
        <v>10</v>
      </c>
      <c r="AH29" s="342">
        <v>16</v>
      </c>
    </row>
    <row r="30" spans="1:34" ht="12">
      <c r="A30" s="343" t="s">
        <v>513</v>
      </c>
      <c r="B30" s="342">
        <f t="shared" si="2"/>
        <v>3493</v>
      </c>
      <c r="C30" s="342">
        <v>1040</v>
      </c>
      <c r="D30" s="342">
        <v>767</v>
      </c>
      <c r="E30" s="342">
        <v>26</v>
      </c>
      <c r="F30" s="342">
        <v>29</v>
      </c>
      <c r="G30" s="342">
        <v>6</v>
      </c>
      <c r="H30" s="342">
        <v>2</v>
      </c>
      <c r="I30" s="341"/>
      <c r="J30" s="341"/>
      <c r="K30" s="342">
        <v>7</v>
      </c>
      <c r="L30" s="342">
        <v>7</v>
      </c>
      <c r="M30" s="342">
        <v>14</v>
      </c>
      <c r="N30" s="342">
        <v>13</v>
      </c>
      <c r="O30" s="342">
        <v>7</v>
      </c>
      <c r="P30" s="342">
        <v>4</v>
      </c>
      <c r="Q30" s="342">
        <v>3</v>
      </c>
      <c r="R30" s="346">
        <v>2</v>
      </c>
      <c r="S30" s="342">
        <v>1</v>
      </c>
      <c r="T30" s="342">
        <v>14</v>
      </c>
      <c r="U30" s="342">
        <v>10</v>
      </c>
      <c r="V30" s="342">
        <v>8</v>
      </c>
      <c r="W30" s="342">
        <v>1</v>
      </c>
      <c r="X30" s="342">
        <v>3</v>
      </c>
      <c r="Y30" s="342">
        <v>8</v>
      </c>
      <c r="Z30" s="341"/>
      <c r="AA30" s="342">
        <v>369</v>
      </c>
      <c r="AB30" s="342">
        <v>496</v>
      </c>
      <c r="AC30" s="342">
        <v>201</v>
      </c>
      <c r="AD30" s="342">
        <v>179</v>
      </c>
      <c r="AE30" s="341"/>
      <c r="AF30" s="341"/>
      <c r="AG30" s="342">
        <v>123</v>
      </c>
      <c r="AH30" s="342">
        <v>153</v>
      </c>
    </row>
    <row r="31" spans="1:34" ht="12">
      <c r="A31" s="343" t="s">
        <v>463</v>
      </c>
      <c r="B31" s="342">
        <f t="shared" si="2"/>
        <v>595</v>
      </c>
      <c r="C31" s="342">
        <v>20</v>
      </c>
      <c r="D31" s="342">
        <v>14</v>
      </c>
      <c r="E31" s="342">
        <v>4</v>
      </c>
      <c r="F31" s="342">
        <v>3</v>
      </c>
      <c r="G31" s="341"/>
      <c r="H31" s="341"/>
      <c r="I31" s="341"/>
      <c r="J31" s="341"/>
      <c r="K31" s="342">
        <v>193</v>
      </c>
      <c r="L31" s="342">
        <v>295</v>
      </c>
      <c r="M31" s="341"/>
      <c r="N31" s="341"/>
      <c r="O31" s="341"/>
      <c r="P31" s="341"/>
      <c r="Q31" s="341"/>
      <c r="R31" s="345"/>
      <c r="S31" s="341"/>
      <c r="T31" s="342">
        <v>4</v>
      </c>
      <c r="U31" s="342">
        <v>1</v>
      </c>
      <c r="V31" s="341"/>
      <c r="W31" s="342">
        <v>6</v>
      </c>
      <c r="X31" s="342">
        <v>2</v>
      </c>
      <c r="Y31" s="341"/>
      <c r="Z31" s="341"/>
      <c r="AA31" s="342">
        <v>6</v>
      </c>
      <c r="AB31" s="342">
        <v>11</v>
      </c>
      <c r="AC31" s="342">
        <v>9</v>
      </c>
      <c r="AD31" s="342">
        <v>7</v>
      </c>
      <c r="AE31" s="341"/>
      <c r="AF31" s="341"/>
      <c r="AG31" s="342">
        <v>9</v>
      </c>
      <c r="AH31" s="342">
        <v>11</v>
      </c>
    </row>
    <row r="32" spans="1:34" ht="12">
      <c r="A32" s="343" t="s">
        <v>514</v>
      </c>
      <c r="B32" s="342">
        <f t="shared" si="2"/>
        <v>251</v>
      </c>
      <c r="C32" s="342">
        <v>57</v>
      </c>
      <c r="D32" s="342">
        <v>82</v>
      </c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2">
        <v>2</v>
      </c>
      <c r="P32" s="341"/>
      <c r="Q32" s="341"/>
      <c r="R32" s="345"/>
      <c r="S32" s="341"/>
      <c r="T32" s="341"/>
      <c r="U32" s="341"/>
      <c r="V32" s="341"/>
      <c r="W32" s="341"/>
      <c r="X32" s="341"/>
      <c r="Y32" s="341"/>
      <c r="Z32" s="341"/>
      <c r="AA32" s="342">
        <v>31</v>
      </c>
      <c r="AB32" s="342">
        <v>41</v>
      </c>
      <c r="AC32" s="342">
        <v>10</v>
      </c>
      <c r="AD32" s="342">
        <v>7</v>
      </c>
      <c r="AE32" s="341"/>
      <c r="AF32" s="341"/>
      <c r="AG32" s="342">
        <v>12</v>
      </c>
      <c r="AH32" s="342">
        <v>9</v>
      </c>
    </row>
    <row r="33" spans="17:32" ht="12">
      <c r="Q33" s="333" t="s">
        <v>380</v>
      </c>
      <c r="AF33" s="333" t="s">
        <v>380</v>
      </c>
    </row>
  </sheetData>
  <sheetProtection password="CA55" sheet="1" objects="1" scenarios="1"/>
  <mergeCells count="31">
    <mergeCell ref="AE9:AF9"/>
    <mergeCell ref="AG7:AH7"/>
    <mergeCell ref="A2:R2"/>
    <mergeCell ref="A3:R3"/>
    <mergeCell ref="A4:R4"/>
    <mergeCell ref="C8:D8"/>
    <mergeCell ref="E7:F7"/>
    <mergeCell ref="G8:H8"/>
    <mergeCell ref="G7:H7"/>
    <mergeCell ref="S9:T9"/>
    <mergeCell ref="Q9:R9"/>
    <mergeCell ref="O9:P9"/>
    <mergeCell ref="U7:V7"/>
    <mergeCell ref="U8:V8"/>
    <mergeCell ref="U9:V9"/>
    <mergeCell ref="AA7:AB7"/>
    <mergeCell ref="AA8:AB8"/>
    <mergeCell ref="AC7:AD7"/>
    <mergeCell ref="I8:J8"/>
    <mergeCell ref="I7:J7"/>
    <mergeCell ref="AC8:AD8"/>
    <mergeCell ref="AE7:AF7"/>
    <mergeCell ref="AE8:AF8"/>
    <mergeCell ref="S2:AJ2"/>
    <mergeCell ref="S3:AJ3"/>
    <mergeCell ref="S4:AJ4"/>
    <mergeCell ref="S8:T8"/>
    <mergeCell ref="W7:X7"/>
    <mergeCell ref="W8:X8"/>
    <mergeCell ref="Y7:Z7"/>
    <mergeCell ref="Y8:Z8"/>
  </mergeCells>
  <printOptions horizontalCentered="1"/>
  <pageMargins left="0.2755905511811024" right="0.22" top="0.5905511811023623" bottom="1.1023622047244095" header="0" footer="0"/>
  <pageSetup horizontalDpi="300" verticalDpi="300" orientation="landscape" scale="90" r:id="rId1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H37"/>
  <sheetViews>
    <sheetView showGridLines="0" workbookViewId="0" topLeftCell="AC1">
      <selection activeCell="AJ38" sqref="AJ38"/>
    </sheetView>
  </sheetViews>
  <sheetFormatPr defaultColWidth="10.59765625" defaultRowHeight="9"/>
  <cols>
    <col min="1" max="1" width="50.796875" style="347" customWidth="1"/>
    <col min="2" max="2" width="13.3984375" style="347" customWidth="1"/>
    <col min="3" max="4" width="12.19921875" style="347" customWidth="1"/>
    <col min="5" max="5" width="13.19921875" style="347" customWidth="1"/>
    <col min="6" max="6" width="14" style="347" customWidth="1"/>
    <col min="7" max="7" width="11.19921875" style="347" customWidth="1"/>
    <col min="8" max="10" width="10.796875" style="347" customWidth="1"/>
    <col min="11" max="11" width="10.3984375" style="347" customWidth="1"/>
    <col min="12" max="13" width="12.19921875" style="347" customWidth="1"/>
    <col min="14" max="14" width="13.796875" style="347" customWidth="1"/>
    <col min="15" max="15" width="10.796875" style="347" customWidth="1"/>
    <col min="16" max="16" width="11.3984375" style="347" customWidth="1"/>
    <col min="17" max="17" width="48.3984375" style="347" customWidth="1"/>
    <col min="18" max="22" width="12.19921875" style="347" customWidth="1"/>
    <col min="23" max="23" width="14" style="347" customWidth="1"/>
    <col min="24" max="34" width="12.19921875" style="347" customWidth="1"/>
    <col min="35" max="35" width="7.3984375" style="347" customWidth="1"/>
    <col min="36" max="16384" width="10.59765625" style="347" customWidth="1"/>
  </cols>
  <sheetData>
    <row r="2" spans="1:28" ht="12">
      <c r="A2" s="1129" t="s">
        <v>74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 t="s">
        <v>74</v>
      </c>
      <c r="R2" s="1129"/>
      <c r="S2" s="1129"/>
      <c r="T2" s="1129"/>
      <c r="U2" s="1129"/>
      <c r="V2" s="1129"/>
      <c r="W2" s="1129"/>
      <c r="X2" s="1129"/>
      <c r="Y2" s="1129"/>
      <c r="Z2" s="1129"/>
      <c r="AA2" s="1129"/>
      <c r="AB2" s="1129"/>
    </row>
    <row r="3" spans="1:34" ht="12">
      <c r="A3" s="1130" t="s">
        <v>548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 t="s">
        <v>548</v>
      </c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</row>
    <row r="4" spans="1:34" ht="12">
      <c r="A4" s="1130" t="s">
        <v>422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 t="s">
        <v>422</v>
      </c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</row>
    <row r="5" spans="1:28" ht="12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</row>
    <row r="6" spans="1:28" ht="12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</row>
    <row r="7" spans="1:28" ht="12">
      <c r="A7" s="349" t="s">
        <v>549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 t="s">
        <v>550</v>
      </c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</row>
    <row r="8" spans="1:34" ht="12">
      <c r="A8" s="350"/>
      <c r="B8" s="351" t="s">
        <v>128</v>
      </c>
      <c r="C8" s="1126" t="s">
        <v>301</v>
      </c>
      <c r="D8" s="1127"/>
      <c r="E8" s="1126" t="s">
        <v>302</v>
      </c>
      <c r="F8" s="1127"/>
      <c r="G8" s="1126" t="s">
        <v>551</v>
      </c>
      <c r="H8" s="1127"/>
      <c r="I8" s="1126" t="s">
        <v>304</v>
      </c>
      <c r="J8" s="1127"/>
      <c r="K8" s="1126" t="s">
        <v>552</v>
      </c>
      <c r="L8" s="1128"/>
      <c r="M8" s="1128"/>
      <c r="N8" s="1127"/>
      <c r="O8" s="1126" t="s">
        <v>306</v>
      </c>
      <c r="P8" s="1128"/>
      <c r="Q8" s="350"/>
      <c r="R8" s="353" t="s">
        <v>553</v>
      </c>
      <c r="S8" s="354"/>
      <c r="T8" s="355"/>
      <c r="U8" s="1131" t="s">
        <v>554</v>
      </c>
      <c r="V8" s="1132"/>
      <c r="W8" s="356" t="s">
        <v>481</v>
      </c>
      <c r="X8" s="355"/>
      <c r="Y8" s="356" t="s">
        <v>310</v>
      </c>
      <c r="Z8" s="355"/>
      <c r="AA8" s="1131" t="s">
        <v>555</v>
      </c>
      <c r="AB8" s="1132"/>
      <c r="AC8" s="1131" t="s">
        <v>556</v>
      </c>
      <c r="AD8" s="1132"/>
      <c r="AE8" s="1131" t="s">
        <v>313</v>
      </c>
      <c r="AF8" s="1132"/>
      <c r="AG8" s="1131" t="s">
        <v>314</v>
      </c>
      <c r="AH8" s="1132"/>
    </row>
    <row r="9" spans="1:34" ht="12">
      <c r="A9" s="357" t="s">
        <v>557</v>
      </c>
      <c r="B9" s="358" t="s">
        <v>433</v>
      </c>
      <c r="C9" s="1126" t="s">
        <v>317</v>
      </c>
      <c r="D9" s="1127"/>
      <c r="E9" s="359" t="s">
        <v>318</v>
      </c>
      <c r="F9" s="360" t="s">
        <v>558</v>
      </c>
      <c r="G9" s="361"/>
      <c r="H9" s="362"/>
      <c r="I9" s="359" t="s">
        <v>559</v>
      </c>
      <c r="J9" s="362"/>
      <c r="K9" s="361"/>
      <c r="L9" s="360" t="s">
        <v>560</v>
      </c>
      <c r="M9" s="360" t="s">
        <v>560</v>
      </c>
      <c r="N9" s="358" t="s">
        <v>561</v>
      </c>
      <c r="O9" s="361"/>
      <c r="P9" s="363"/>
      <c r="Q9" s="357" t="s">
        <v>557</v>
      </c>
      <c r="R9" s="354"/>
      <c r="S9" s="350"/>
      <c r="T9" s="364" t="s">
        <v>562</v>
      </c>
      <c r="U9" s="1133" t="s">
        <v>563</v>
      </c>
      <c r="V9" s="1134"/>
      <c r="W9" s="365" t="s">
        <v>564</v>
      </c>
      <c r="X9" s="366"/>
      <c r="Y9" s="365" t="s">
        <v>326</v>
      </c>
      <c r="Z9" s="366"/>
      <c r="AA9" s="1133" t="s">
        <v>565</v>
      </c>
      <c r="AB9" s="1134"/>
      <c r="AC9" s="1133" t="s">
        <v>493</v>
      </c>
      <c r="AD9" s="1134"/>
      <c r="AE9" s="365"/>
      <c r="AF9" s="367"/>
      <c r="AG9" s="368"/>
      <c r="AH9" s="366"/>
    </row>
    <row r="10" spans="1:34" ht="12">
      <c r="A10" s="369"/>
      <c r="B10" s="358" t="s">
        <v>443</v>
      </c>
      <c r="C10" s="1126" t="s">
        <v>444</v>
      </c>
      <c r="D10" s="1127"/>
      <c r="E10" s="359" t="s">
        <v>331</v>
      </c>
      <c r="F10" s="360" t="s">
        <v>566</v>
      </c>
      <c r="G10" s="361"/>
      <c r="H10" s="362"/>
      <c r="I10" s="361"/>
      <c r="J10" s="362"/>
      <c r="K10" s="359" t="s">
        <v>333</v>
      </c>
      <c r="L10" s="360" t="s">
        <v>567</v>
      </c>
      <c r="M10" s="360" t="s">
        <v>335</v>
      </c>
      <c r="N10" s="358" t="s">
        <v>568</v>
      </c>
      <c r="O10" s="361"/>
      <c r="P10" s="363"/>
      <c r="Q10" s="369"/>
      <c r="R10" s="370" t="s">
        <v>337</v>
      </c>
      <c r="S10" s="371" t="s">
        <v>569</v>
      </c>
      <c r="T10" s="372" t="s">
        <v>447</v>
      </c>
      <c r="U10" s="368"/>
      <c r="V10" s="367"/>
      <c r="W10" s="1015" t="s">
        <v>570</v>
      </c>
      <c r="X10" s="362"/>
      <c r="Y10" s="360" t="s">
        <v>570</v>
      </c>
      <c r="Z10" s="362"/>
      <c r="AA10" s="368"/>
      <c r="AB10" s="366"/>
      <c r="AC10" s="368"/>
      <c r="AD10" s="366"/>
      <c r="AE10" s="368"/>
      <c r="AF10" s="367"/>
      <c r="AG10" s="368"/>
      <c r="AH10" s="366"/>
    </row>
    <row r="11" spans="1:34" ht="12">
      <c r="A11" s="373"/>
      <c r="B11" s="374"/>
      <c r="C11" s="375" t="s">
        <v>341</v>
      </c>
      <c r="D11" s="376" t="s">
        <v>342</v>
      </c>
      <c r="E11" s="375" t="s">
        <v>341</v>
      </c>
      <c r="F11" s="377" t="s">
        <v>341</v>
      </c>
      <c r="G11" s="375" t="s">
        <v>341</v>
      </c>
      <c r="H11" s="377" t="s">
        <v>342</v>
      </c>
      <c r="I11" s="375" t="s">
        <v>341</v>
      </c>
      <c r="J11" s="377" t="s">
        <v>342</v>
      </c>
      <c r="K11" s="375" t="s">
        <v>341</v>
      </c>
      <c r="L11" s="375" t="s">
        <v>342</v>
      </c>
      <c r="M11" s="375" t="s">
        <v>342</v>
      </c>
      <c r="N11" s="377" t="s">
        <v>342</v>
      </c>
      <c r="O11" s="375" t="s">
        <v>341</v>
      </c>
      <c r="P11" s="378" t="s">
        <v>342</v>
      </c>
      <c r="Q11" s="373"/>
      <c r="R11" s="358" t="s">
        <v>418</v>
      </c>
      <c r="S11" s="379" t="s">
        <v>342</v>
      </c>
      <c r="T11" s="351" t="s">
        <v>342</v>
      </c>
      <c r="U11" s="360" t="s">
        <v>418</v>
      </c>
      <c r="V11" s="352" t="s">
        <v>342</v>
      </c>
      <c r="W11" s="372" t="s">
        <v>418</v>
      </c>
      <c r="X11" s="351" t="s">
        <v>342</v>
      </c>
      <c r="Y11" s="360" t="s">
        <v>418</v>
      </c>
      <c r="Z11" s="351" t="s">
        <v>342</v>
      </c>
      <c r="AA11" s="379" t="s">
        <v>418</v>
      </c>
      <c r="AB11" s="351" t="s">
        <v>342</v>
      </c>
      <c r="AC11" s="360" t="s">
        <v>418</v>
      </c>
      <c r="AD11" s="351" t="s">
        <v>342</v>
      </c>
      <c r="AE11" s="360" t="s">
        <v>418</v>
      </c>
      <c r="AF11" s="380" t="s">
        <v>342</v>
      </c>
      <c r="AG11" s="360" t="s">
        <v>418</v>
      </c>
      <c r="AH11" s="358" t="s">
        <v>342</v>
      </c>
    </row>
    <row r="12" spans="1:34" ht="12">
      <c r="A12" s="381" t="s">
        <v>571</v>
      </c>
      <c r="B12" s="382">
        <f>SUM(C12:AH12)</f>
        <v>5594</v>
      </c>
      <c r="C12" s="382">
        <f>SUM(C13:D13)</f>
        <v>11</v>
      </c>
      <c r="D12" s="383"/>
      <c r="E12" s="382">
        <f>SUM(E13)</f>
        <v>5</v>
      </c>
      <c r="F12" s="382">
        <f>SUM(F13)</f>
        <v>8</v>
      </c>
      <c r="G12" s="383"/>
      <c r="H12" s="382">
        <f>SUM(G14:H14)</f>
        <v>73</v>
      </c>
      <c r="I12" s="383"/>
      <c r="J12" s="382">
        <f>SUM(I14:J14)</f>
        <v>62</v>
      </c>
      <c r="K12" s="383"/>
      <c r="L12" s="383"/>
      <c r="M12" s="383"/>
      <c r="N12" s="382">
        <f>SUM(K14:N14)</f>
        <v>2034</v>
      </c>
      <c r="O12" s="383"/>
      <c r="P12" s="382">
        <f>SUM(O14:P14)</f>
        <v>1043</v>
      </c>
      <c r="Q12" s="381" t="s">
        <v>571</v>
      </c>
      <c r="R12" s="383"/>
      <c r="S12" s="384" t="s">
        <v>52</v>
      </c>
      <c r="T12" s="382">
        <f>SUM(R14:T14)</f>
        <v>247</v>
      </c>
      <c r="U12" s="383"/>
      <c r="V12" s="382">
        <f>SUM(U14:V14)</f>
        <v>163</v>
      </c>
      <c r="W12" s="1014"/>
      <c r="X12" s="382">
        <f>SUM(W14:X14)</f>
        <v>36</v>
      </c>
      <c r="Y12" s="383"/>
      <c r="Z12" s="382">
        <f>SUM(Y14:Z14)</f>
        <v>250</v>
      </c>
      <c r="AA12" s="383"/>
      <c r="AB12" s="382">
        <f>SUM(AA14:AB14)</f>
        <v>541</v>
      </c>
      <c r="AC12" s="383"/>
      <c r="AD12" s="382">
        <f>SUM(AC14:AD14)</f>
        <v>163</v>
      </c>
      <c r="AE12" s="383"/>
      <c r="AF12" s="382">
        <f>SUM(AE14:AF14)</f>
        <v>310</v>
      </c>
      <c r="AG12" s="383"/>
      <c r="AH12" s="382">
        <f>SUM(AG14:AH14)</f>
        <v>648</v>
      </c>
    </row>
    <row r="13" spans="1:34" ht="12">
      <c r="A13" s="384" t="s">
        <v>344</v>
      </c>
      <c r="B13" s="382">
        <f>SUM(C13:F13)</f>
        <v>24</v>
      </c>
      <c r="C13" s="382">
        <f>SUM(C15:C35)</f>
        <v>2</v>
      </c>
      <c r="D13" s="382">
        <f>SUM(D15:D35)</f>
        <v>9</v>
      </c>
      <c r="E13" s="382">
        <f>SUM(E15:E35)</f>
        <v>5</v>
      </c>
      <c r="F13" s="382">
        <f>SUM(F15:F35)</f>
        <v>8</v>
      </c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4" t="s">
        <v>344</v>
      </c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</row>
    <row r="14" spans="1:34" ht="12">
      <c r="A14" s="384" t="s">
        <v>345</v>
      </c>
      <c r="B14" s="382">
        <f>SUM(G14:AH14)</f>
        <v>5570</v>
      </c>
      <c r="C14" s="383"/>
      <c r="D14" s="383"/>
      <c r="E14" s="383"/>
      <c r="F14" s="383"/>
      <c r="G14" s="382">
        <f aca="true" t="shared" si="0" ref="G14:P14">SUM(G15:G35)</f>
        <v>25</v>
      </c>
      <c r="H14" s="382">
        <f t="shared" si="0"/>
        <v>48</v>
      </c>
      <c r="I14" s="382">
        <f t="shared" si="0"/>
        <v>25</v>
      </c>
      <c r="J14" s="382">
        <f t="shared" si="0"/>
        <v>37</v>
      </c>
      <c r="K14" s="382">
        <f t="shared" si="0"/>
        <v>504</v>
      </c>
      <c r="L14" s="382">
        <f t="shared" si="0"/>
        <v>768</v>
      </c>
      <c r="M14" s="382">
        <f t="shared" si="0"/>
        <v>91</v>
      </c>
      <c r="N14" s="382">
        <f t="shared" si="0"/>
        <v>671</v>
      </c>
      <c r="O14" s="382">
        <f t="shared" si="0"/>
        <v>225</v>
      </c>
      <c r="P14" s="382">
        <f t="shared" si="0"/>
        <v>818</v>
      </c>
      <c r="Q14" s="384" t="s">
        <v>345</v>
      </c>
      <c r="R14" s="382">
        <f aca="true" t="shared" si="1" ref="R14:AH14">SUM(R15:R35)</f>
        <v>145</v>
      </c>
      <c r="S14" s="382">
        <f t="shared" si="1"/>
        <v>27</v>
      </c>
      <c r="T14" s="382">
        <f t="shared" si="1"/>
        <v>75</v>
      </c>
      <c r="U14" s="382">
        <f t="shared" si="1"/>
        <v>48</v>
      </c>
      <c r="V14" s="382">
        <f t="shared" si="1"/>
        <v>115</v>
      </c>
      <c r="W14" s="382">
        <f t="shared" si="1"/>
        <v>22</v>
      </c>
      <c r="X14" s="382">
        <f t="shared" si="1"/>
        <v>14</v>
      </c>
      <c r="Y14" s="382">
        <f t="shared" si="1"/>
        <v>173</v>
      </c>
      <c r="Z14" s="382">
        <f t="shared" si="1"/>
        <v>77</v>
      </c>
      <c r="AA14" s="382">
        <f t="shared" si="1"/>
        <v>123</v>
      </c>
      <c r="AB14" s="382">
        <f t="shared" si="1"/>
        <v>418</v>
      </c>
      <c r="AC14" s="382">
        <f t="shared" si="1"/>
        <v>31</v>
      </c>
      <c r="AD14" s="382">
        <f t="shared" si="1"/>
        <v>132</v>
      </c>
      <c r="AE14" s="382">
        <f t="shared" si="1"/>
        <v>70</v>
      </c>
      <c r="AF14" s="382">
        <f t="shared" si="1"/>
        <v>240</v>
      </c>
      <c r="AG14" s="382">
        <f t="shared" si="1"/>
        <v>159</v>
      </c>
      <c r="AH14" s="382">
        <f t="shared" si="1"/>
        <v>489</v>
      </c>
    </row>
    <row r="15" spans="1:34" ht="12">
      <c r="A15" s="385" t="s">
        <v>498</v>
      </c>
      <c r="B15" s="386">
        <f aca="true" t="shared" si="2" ref="B15:B35">SUM(C15:AH15)</f>
        <v>181</v>
      </c>
      <c r="C15" s="387"/>
      <c r="D15" s="387"/>
      <c r="E15" s="387"/>
      <c r="F15" s="387"/>
      <c r="G15" s="386">
        <v>1</v>
      </c>
      <c r="H15" s="388">
        <v>1</v>
      </c>
      <c r="I15" s="387"/>
      <c r="J15" s="387"/>
      <c r="K15" s="388">
        <v>18</v>
      </c>
      <c r="L15" s="388">
        <v>7</v>
      </c>
      <c r="M15" s="386">
        <v>2</v>
      </c>
      <c r="N15" s="386">
        <v>22</v>
      </c>
      <c r="O15" s="386">
        <v>7</v>
      </c>
      <c r="P15" s="386">
        <v>32</v>
      </c>
      <c r="Q15" s="385" t="s">
        <v>498</v>
      </c>
      <c r="R15" s="386">
        <v>4</v>
      </c>
      <c r="S15" s="387"/>
      <c r="T15" s="386">
        <v>4</v>
      </c>
      <c r="U15" s="386">
        <v>1</v>
      </c>
      <c r="V15" s="386">
        <v>9</v>
      </c>
      <c r="W15" s="386">
        <v>1</v>
      </c>
      <c r="X15" s="386">
        <v>1</v>
      </c>
      <c r="Y15" s="386">
        <v>8</v>
      </c>
      <c r="Z15" s="386">
        <v>7</v>
      </c>
      <c r="AA15" s="386">
        <v>3</v>
      </c>
      <c r="AB15" s="386">
        <v>10</v>
      </c>
      <c r="AC15" s="387"/>
      <c r="AD15" s="386">
        <v>5</v>
      </c>
      <c r="AE15" s="386">
        <v>3</v>
      </c>
      <c r="AF15" s="386">
        <v>11</v>
      </c>
      <c r="AG15" s="386">
        <v>5</v>
      </c>
      <c r="AH15" s="386">
        <v>19</v>
      </c>
    </row>
    <row r="16" spans="1:34" ht="12">
      <c r="A16" s="385" t="s">
        <v>499</v>
      </c>
      <c r="B16" s="386">
        <f t="shared" si="2"/>
        <v>65</v>
      </c>
      <c r="C16" s="387"/>
      <c r="D16" s="387"/>
      <c r="E16" s="387"/>
      <c r="F16" s="387"/>
      <c r="G16" s="387"/>
      <c r="H16" s="388"/>
      <c r="I16" s="387"/>
      <c r="J16" s="387"/>
      <c r="K16" s="388">
        <v>28</v>
      </c>
      <c r="L16" s="388">
        <v>3</v>
      </c>
      <c r="M16" s="387"/>
      <c r="N16" s="386">
        <v>2</v>
      </c>
      <c r="O16" s="386">
        <v>2</v>
      </c>
      <c r="P16" s="386">
        <v>2</v>
      </c>
      <c r="Q16" s="385" t="s">
        <v>499</v>
      </c>
      <c r="R16" s="387"/>
      <c r="S16" s="386">
        <v>2</v>
      </c>
      <c r="T16" s="387"/>
      <c r="U16" s="386">
        <v>2</v>
      </c>
      <c r="V16" s="386">
        <v>2</v>
      </c>
      <c r="W16" s="387"/>
      <c r="X16" s="387"/>
      <c r="Y16" s="387"/>
      <c r="Z16" s="386">
        <v>2</v>
      </c>
      <c r="AA16" s="386">
        <v>3</v>
      </c>
      <c r="AB16" s="386">
        <v>4</v>
      </c>
      <c r="AC16" s="387"/>
      <c r="AD16" s="386">
        <v>2</v>
      </c>
      <c r="AE16" s="387"/>
      <c r="AF16" s="386">
        <v>7</v>
      </c>
      <c r="AG16" s="387"/>
      <c r="AH16" s="386">
        <v>4</v>
      </c>
    </row>
    <row r="17" spans="1:34" ht="12">
      <c r="A17" s="385" t="s">
        <v>500</v>
      </c>
      <c r="B17" s="386">
        <f t="shared" si="2"/>
        <v>8</v>
      </c>
      <c r="C17" s="387"/>
      <c r="D17" s="387"/>
      <c r="E17" s="387"/>
      <c r="F17" s="387"/>
      <c r="G17" s="387"/>
      <c r="H17" s="388"/>
      <c r="I17" s="387"/>
      <c r="J17" s="387"/>
      <c r="K17" s="388">
        <v>4</v>
      </c>
      <c r="L17" s="388">
        <v>1</v>
      </c>
      <c r="M17" s="387"/>
      <c r="N17" s="387"/>
      <c r="O17" s="387"/>
      <c r="P17" s="387"/>
      <c r="Q17" s="385" t="s">
        <v>500</v>
      </c>
      <c r="R17" s="386">
        <v>1</v>
      </c>
      <c r="S17" s="387"/>
      <c r="T17" s="387"/>
      <c r="U17" s="387"/>
      <c r="V17" s="387"/>
      <c r="W17" s="387"/>
      <c r="X17" s="386">
        <v>1</v>
      </c>
      <c r="Y17" s="387"/>
      <c r="Z17" s="387"/>
      <c r="AA17" s="387"/>
      <c r="AB17" s="387"/>
      <c r="AC17" s="387"/>
      <c r="AD17" s="387"/>
      <c r="AE17" s="387"/>
      <c r="AF17" s="386">
        <v>1</v>
      </c>
      <c r="AG17" s="387"/>
      <c r="AH17" s="387"/>
    </row>
    <row r="18" spans="1:34" ht="12">
      <c r="A18" s="385" t="s">
        <v>501</v>
      </c>
      <c r="B18" s="386">
        <f t="shared" si="2"/>
        <v>209</v>
      </c>
      <c r="C18" s="387"/>
      <c r="D18" s="387"/>
      <c r="E18" s="387"/>
      <c r="F18" s="386">
        <v>8</v>
      </c>
      <c r="G18" s="386">
        <v>2</v>
      </c>
      <c r="H18" s="388">
        <v>2</v>
      </c>
      <c r="I18" s="387"/>
      <c r="J18" s="386">
        <v>1</v>
      </c>
      <c r="K18" s="388">
        <v>14</v>
      </c>
      <c r="L18" s="388">
        <v>43</v>
      </c>
      <c r="M18" s="386">
        <v>4</v>
      </c>
      <c r="N18" s="386">
        <v>45</v>
      </c>
      <c r="O18" s="386">
        <v>10</v>
      </c>
      <c r="P18" s="386">
        <v>19</v>
      </c>
      <c r="Q18" s="385" t="s">
        <v>501</v>
      </c>
      <c r="R18" s="386">
        <v>1</v>
      </c>
      <c r="S18" s="387"/>
      <c r="T18" s="387"/>
      <c r="U18" s="387"/>
      <c r="V18" s="386">
        <v>2</v>
      </c>
      <c r="W18" s="386">
        <v>3</v>
      </c>
      <c r="X18" s="387"/>
      <c r="Y18" s="386">
        <v>1</v>
      </c>
      <c r="Z18" s="386">
        <v>2</v>
      </c>
      <c r="AA18" s="386">
        <v>5</v>
      </c>
      <c r="AB18" s="386">
        <v>15</v>
      </c>
      <c r="AC18" s="386">
        <v>2</v>
      </c>
      <c r="AD18" s="386">
        <v>8</v>
      </c>
      <c r="AE18" s="386">
        <v>2</v>
      </c>
      <c r="AF18" s="386">
        <v>7</v>
      </c>
      <c r="AG18" s="386">
        <v>7</v>
      </c>
      <c r="AH18" s="386">
        <v>6</v>
      </c>
    </row>
    <row r="19" spans="1:34" ht="12">
      <c r="A19" s="385" t="s">
        <v>502</v>
      </c>
      <c r="B19" s="386">
        <f t="shared" si="2"/>
        <v>52</v>
      </c>
      <c r="C19" s="387"/>
      <c r="D19" s="387"/>
      <c r="E19" s="387"/>
      <c r="F19" s="387"/>
      <c r="G19" s="387"/>
      <c r="H19" s="388"/>
      <c r="I19" s="387"/>
      <c r="J19" s="387"/>
      <c r="K19" s="388">
        <v>5</v>
      </c>
      <c r="L19" s="388">
        <v>1</v>
      </c>
      <c r="M19" s="387"/>
      <c r="N19" s="386">
        <v>1</v>
      </c>
      <c r="O19" s="386">
        <v>2</v>
      </c>
      <c r="P19" s="386">
        <v>7</v>
      </c>
      <c r="Q19" s="385" t="s">
        <v>502</v>
      </c>
      <c r="R19" s="387"/>
      <c r="S19" s="386">
        <v>1</v>
      </c>
      <c r="T19" s="386">
        <v>1</v>
      </c>
      <c r="U19" s="386">
        <v>5</v>
      </c>
      <c r="V19" s="387"/>
      <c r="W19" s="387"/>
      <c r="X19" s="387"/>
      <c r="Y19" s="386">
        <v>1</v>
      </c>
      <c r="Z19" s="387"/>
      <c r="AA19" s="387"/>
      <c r="AB19" s="386">
        <v>1</v>
      </c>
      <c r="AC19" s="386">
        <v>2</v>
      </c>
      <c r="AD19" s="387"/>
      <c r="AE19" s="387"/>
      <c r="AF19" s="387"/>
      <c r="AG19" s="387"/>
      <c r="AH19" s="386">
        <v>25</v>
      </c>
    </row>
    <row r="20" spans="1:34" ht="12">
      <c r="A20" s="385" t="s">
        <v>503</v>
      </c>
      <c r="B20" s="386">
        <f t="shared" si="2"/>
        <v>0</v>
      </c>
      <c r="C20" s="387"/>
      <c r="D20" s="387"/>
      <c r="E20" s="387"/>
      <c r="F20" s="387"/>
      <c r="G20" s="387"/>
      <c r="H20" s="388"/>
      <c r="I20" s="387"/>
      <c r="J20" s="387"/>
      <c r="K20" s="388"/>
      <c r="L20" s="388"/>
      <c r="M20" s="387"/>
      <c r="N20" s="387"/>
      <c r="O20" s="387"/>
      <c r="P20" s="387"/>
      <c r="Q20" s="385" t="s">
        <v>503</v>
      </c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</row>
    <row r="21" spans="1:34" ht="12">
      <c r="A21" s="385" t="s">
        <v>504</v>
      </c>
      <c r="B21" s="386">
        <f t="shared" si="2"/>
        <v>2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5" t="s">
        <v>504</v>
      </c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6">
        <v>2</v>
      </c>
      <c r="AD21" s="387"/>
      <c r="AE21" s="387"/>
      <c r="AF21" s="387"/>
      <c r="AG21" s="387"/>
      <c r="AH21" s="387"/>
    </row>
    <row r="22" spans="1:34" ht="12">
      <c r="A22" s="385" t="s">
        <v>505</v>
      </c>
      <c r="B22" s="386">
        <f t="shared" si="2"/>
        <v>138</v>
      </c>
      <c r="C22" s="387"/>
      <c r="D22" s="387"/>
      <c r="E22" s="387"/>
      <c r="F22" s="387"/>
      <c r="G22" s="387"/>
      <c r="H22" s="388"/>
      <c r="I22" s="386">
        <v>1</v>
      </c>
      <c r="J22" s="386">
        <v>6</v>
      </c>
      <c r="K22" s="388">
        <v>6</v>
      </c>
      <c r="L22" s="388">
        <v>18</v>
      </c>
      <c r="M22" s="386">
        <v>2</v>
      </c>
      <c r="N22" s="386">
        <v>30</v>
      </c>
      <c r="O22" s="386">
        <v>3</v>
      </c>
      <c r="P22" s="386">
        <v>18</v>
      </c>
      <c r="Q22" s="385" t="s">
        <v>505</v>
      </c>
      <c r="R22" s="387"/>
      <c r="S22" s="386">
        <v>1</v>
      </c>
      <c r="T22" s="387"/>
      <c r="U22" s="387"/>
      <c r="V22" s="386">
        <v>3</v>
      </c>
      <c r="W22" s="387"/>
      <c r="X22" s="387"/>
      <c r="Y22" s="386">
        <v>4</v>
      </c>
      <c r="Z22" s="386">
        <v>3</v>
      </c>
      <c r="AA22" s="386">
        <v>1</v>
      </c>
      <c r="AB22" s="386">
        <v>10</v>
      </c>
      <c r="AC22" s="387"/>
      <c r="AD22" s="386">
        <v>3</v>
      </c>
      <c r="AE22" s="387"/>
      <c r="AF22" s="386">
        <v>6</v>
      </c>
      <c r="AG22" s="387"/>
      <c r="AH22" s="386">
        <v>23</v>
      </c>
    </row>
    <row r="23" spans="1:34" ht="12">
      <c r="A23" s="385" t="s">
        <v>506</v>
      </c>
      <c r="B23" s="386">
        <f t="shared" si="2"/>
        <v>9</v>
      </c>
      <c r="C23" s="387"/>
      <c r="D23" s="387"/>
      <c r="E23" s="387"/>
      <c r="F23" s="387"/>
      <c r="G23" s="387"/>
      <c r="H23" s="388"/>
      <c r="I23" s="387"/>
      <c r="J23" s="387"/>
      <c r="K23" s="388"/>
      <c r="L23" s="388">
        <v>1</v>
      </c>
      <c r="M23" s="387"/>
      <c r="N23" s="387"/>
      <c r="O23" s="387"/>
      <c r="P23" s="386">
        <v>1</v>
      </c>
      <c r="Q23" s="385" t="s">
        <v>506</v>
      </c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6">
        <v>2</v>
      </c>
      <c r="AC23" s="387"/>
      <c r="AD23" s="387"/>
      <c r="AE23" s="387"/>
      <c r="AF23" s="387"/>
      <c r="AG23" s="387"/>
      <c r="AH23" s="386">
        <v>5</v>
      </c>
    </row>
    <row r="24" spans="1:34" ht="12">
      <c r="A24" s="385" t="s">
        <v>507</v>
      </c>
      <c r="B24" s="386">
        <f t="shared" si="2"/>
        <v>0</v>
      </c>
      <c r="C24" s="387"/>
      <c r="D24" s="387"/>
      <c r="E24" s="387"/>
      <c r="F24" s="387"/>
      <c r="G24" s="387"/>
      <c r="H24" s="388"/>
      <c r="I24" s="387"/>
      <c r="J24" s="387"/>
      <c r="K24" s="388"/>
      <c r="L24" s="388"/>
      <c r="M24" s="387"/>
      <c r="N24" s="387"/>
      <c r="O24" s="387"/>
      <c r="P24" s="387"/>
      <c r="Q24" s="385" t="s">
        <v>507</v>
      </c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</row>
    <row r="25" spans="1:34" ht="12">
      <c r="A25" s="385" t="s">
        <v>508</v>
      </c>
      <c r="B25" s="386">
        <f t="shared" si="2"/>
        <v>31</v>
      </c>
      <c r="C25" s="387"/>
      <c r="D25" s="387"/>
      <c r="E25" s="387"/>
      <c r="F25" s="387"/>
      <c r="G25" s="386">
        <v>3</v>
      </c>
      <c r="H25" s="388"/>
      <c r="I25" s="387"/>
      <c r="J25" s="387"/>
      <c r="K25" s="388"/>
      <c r="L25" s="388">
        <v>3</v>
      </c>
      <c r="M25" s="387"/>
      <c r="N25" s="386">
        <v>1</v>
      </c>
      <c r="O25" s="386">
        <v>1</v>
      </c>
      <c r="P25" s="386">
        <v>3</v>
      </c>
      <c r="Q25" s="385" t="s">
        <v>508</v>
      </c>
      <c r="R25" s="386">
        <v>2</v>
      </c>
      <c r="S25" s="387"/>
      <c r="T25" s="386">
        <v>2</v>
      </c>
      <c r="U25" s="386">
        <v>2</v>
      </c>
      <c r="V25" s="386">
        <v>1</v>
      </c>
      <c r="W25" s="387"/>
      <c r="X25" s="387"/>
      <c r="Y25" s="386">
        <v>1</v>
      </c>
      <c r="Z25" s="387"/>
      <c r="AA25" s="387"/>
      <c r="AB25" s="387"/>
      <c r="AC25" s="386">
        <v>2</v>
      </c>
      <c r="AD25" s="386">
        <v>7</v>
      </c>
      <c r="AE25" s="386">
        <v>1</v>
      </c>
      <c r="AF25" s="386">
        <v>2</v>
      </c>
      <c r="AG25" s="387"/>
      <c r="AH25" s="387"/>
    </row>
    <row r="26" spans="1:34" ht="12">
      <c r="A26" s="385" t="s">
        <v>509</v>
      </c>
      <c r="B26" s="386">
        <f t="shared" si="2"/>
        <v>71</v>
      </c>
      <c r="C26" s="387"/>
      <c r="D26" s="387"/>
      <c r="E26" s="387"/>
      <c r="F26" s="387"/>
      <c r="G26" s="387"/>
      <c r="H26" s="388">
        <v>1</v>
      </c>
      <c r="I26" s="387"/>
      <c r="J26" s="387"/>
      <c r="K26" s="388">
        <v>10</v>
      </c>
      <c r="L26" s="388">
        <v>3</v>
      </c>
      <c r="M26" s="387"/>
      <c r="N26" s="386">
        <v>7</v>
      </c>
      <c r="O26" s="386">
        <v>4</v>
      </c>
      <c r="P26" s="386">
        <v>12</v>
      </c>
      <c r="Q26" s="385" t="s">
        <v>509</v>
      </c>
      <c r="R26" s="386">
        <v>3</v>
      </c>
      <c r="S26" s="387"/>
      <c r="T26" s="386">
        <v>1</v>
      </c>
      <c r="U26" s="387"/>
      <c r="V26" s="386">
        <v>3</v>
      </c>
      <c r="W26" s="387"/>
      <c r="X26" s="387"/>
      <c r="Y26" s="386">
        <v>3</v>
      </c>
      <c r="Z26" s="387"/>
      <c r="AA26" s="386">
        <v>2</v>
      </c>
      <c r="AB26" s="386">
        <v>7</v>
      </c>
      <c r="AC26" s="387"/>
      <c r="AD26" s="386">
        <v>1</v>
      </c>
      <c r="AE26" s="387"/>
      <c r="AF26" s="387"/>
      <c r="AG26" s="386">
        <v>5</v>
      </c>
      <c r="AH26" s="386">
        <v>9</v>
      </c>
    </row>
    <row r="27" spans="1:34" ht="12">
      <c r="A27" s="385" t="s">
        <v>510</v>
      </c>
      <c r="B27" s="386">
        <f t="shared" si="2"/>
        <v>333</v>
      </c>
      <c r="C27" s="387"/>
      <c r="D27" s="386">
        <v>1</v>
      </c>
      <c r="E27" s="387"/>
      <c r="F27" s="387"/>
      <c r="G27" s="386">
        <v>2</v>
      </c>
      <c r="H27" s="388">
        <v>3</v>
      </c>
      <c r="I27" s="386">
        <v>2</v>
      </c>
      <c r="J27" s="386">
        <v>5</v>
      </c>
      <c r="K27" s="388">
        <v>24</v>
      </c>
      <c r="L27" s="388">
        <v>26</v>
      </c>
      <c r="M27" s="386">
        <v>4</v>
      </c>
      <c r="N27" s="386">
        <v>39</v>
      </c>
      <c r="O27" s="386">
        <v>21</v>
      </c>
      <c r="P27" s="386">
        <v>59</v>
      </c>
      <c r="Q27" s="385" t="s">
        <v>510</v>
      </c>
      <c r="R27" s="386">
        <v>2</v>
      </c>
      <c r="S27" s="386">
        <v>2</v>
      </c>
      <c r="T27" s="386">
        <v>1</v>
      </c>
      <c r="U27" s="386">
        <v>6</v>
      </c>
      <c r="V27" s="386">
        <v>13</v>
      </c>
      <c r="W27" s="386">
        <v>5</v>
      </c>
      <c r="X27" s="386">
        <v>1</v>
      </c>
      <c r="Y27" s="386">
        <v>8</v>
      </c>
      <c r="Z27" s="386">
        <v>5</v>
      </c>
      <c r="AA27" s="386">
        <v>4</v>
      </c>
      <c r="AB27" s="386">
        <v>31</v>
      </c>
      <c r="AC27" s="386">
        <v>1</v>
      </c>
      <c r="AD27" s="386">
        <v>10</v>
      </c>
      <c r="AE27" s="386">
        <v>5</v>
      </c>
      <c r="AF27" s="386">
        <v>18</v>
      </c>
      <c r="AG27" s="386">
        <v>6</v>
      </c>
      <c r="AH27" s="386">
        <v>29</v>
      </c>
    </row>
    <row r="28" spans="1:34" ht="12">
      <c r="A28" s="385" t="s">
        <v>409</v>
      </c>
      <c r="B28" s="386">
        <f t="shared" si="2"/>
        <v>109</v>
      </c>
      <c r="C28" s="387"/>
      <c r="D28" s="387"/>
      <c r="E28" s="387"/>
      <c r="F28" s="387"/>
      <c r="G28" s="386">
        <v>1</v>
      </c>
      <c r="H28" s="388">
        <v>1</v>
      </c>
      <c r="I28" s="387"/>
      <c r="J28" s="387"/>
      <c r="K28" s="388">
        <v>7</v>
      </c>
      <c r="L28" s="388">
        <v>6</v>
      </c>
      <c r="M28" s="387"/>
      <c r="N28" s="386">
        <v>5</v>
      </c>
      <c r="O28" s="386">
        <v>4</v>
      </c>
      <c r="P28" s="386">
        <v>7</v>
      </c>
      <c r="Q28" s="385" t="s">
        <v>409</v>
      </c>
      <c r="R28" s="386">
        <v>2</v>
      </c>
      <c r="S28" s="387"/>
      <c r="T28" s="386">
        <v>2</v>
      </c>
      <c r="U28" s="387"/>
      <c r="V28" s="386">
        <v>6</v>
      </c>
      <c r="W28" s="386">
        <v>12</v>
      </c>
      <c r="X28" s="386">
        <v>3</v>
      </c>
      <c r="Y28" s="386">
        <v>4</v>
      </c>
      <c r="Z28" s="386">
        <v>3</v>
      </c>
      <c r="AA28" s="386">
        <v>2</v>
      </c>
      <c r="AB28" s="386">
        <v>9</v>
      </c>
      <c r="AC28" s="386">
        <v>1</v>
      </c>
      <c r="AD28" s="386">
        <v>8</v>
      </c>
      <c r="AE28" s="386">
        <v>1</v>
      </c>
      <c r="AF28" s="386">
        <v>1</v>
      </c>
      <c r="AG28" s="386">
        <v>2</v>
      </c>
      <c r="AH28" s="386">
        <v>22</v>
      </c>
    </row>
    <row r="29" spans="1:34" ht="12">
      <c r="A29" s="385" t="s">
        <v>511</v>
      </c>
      <c r="B29" s="386">
        <f t="shared" si="2"/>
        <v>27</v>
      </c>
      <c r="C29" s="387"/>
      <c r="D29" s="387"/>
      <c r="E29" s="387"/>
      <c r="F29" s="387"/>
      <c r="G29" s="387"/>
      <c r="H29" s="387"/>
      <c r="I29" s="387"/>
      <c r="J29" s="387"/>
      <c r="K29" s="386">
        <v>7</v>
      </c>
      <c r="L29" s="386">
        <v>2</v>
      </c>
      <c r="M29" s="387"/>
      <c r="N29" s="386">
        <v>7</v>
      </c>
      <c r="O29" s="386">
        <v>1</v>
      </c>
      <c r="P29" s="387"/>
      <c r="Q29" s="385" t="s">
        <v>511</v>
      </c>
      <c r="R29" s="387"/>
      <c r="S29" s="387"/>
      <c r="T29" s="387"/>
      <c r="U29" s="387"/>
      <c r="V29" s="386">
        <v>1</v>
      </c>
      <c r="W29" s="387"/>
      <c r="X29" s="387"/>
      <c r="Y29" s="386">
        <v>2</v>
      </c>
      <c r="Z29" s="387"/>
      <c r="AA29" s="387"/>
      <c r="AB29" s="386">
        <v>5</v>
      </c>
      <c r="AC29" s="386">
        <v>1</v>
      </c>
      <c r="AD29" s="387"/>
      <c r="AE29" s="387"/>
      <c r="AF29" s="387"/>
      <c r="AG29" s="387"/>
      <c r="AH29" s="386">
        <v>1</v>
      </c>
    </row>
    <row r="30" spans="1:34" ht="12">
      <c r="A30" s="385" t="s">
        <v>512</v>
      </c>
      <c r="B30" s="386">
        <f t="shared" si="2"/>
        <v>49</v>
      </c>
      <c r="C30" s="387"/>
      <c r="D30" s="387"/>
      <c r="E30" s="387"/>
      <c r="F30" s="387"/>
      <c r="G30" s="386">
        <v>8</v>
      </c>
      <c r="H30" s="388">
        <v>4</v>
      </c>
      <c r="I30" s="387"/>
      <c r="J30" s="387"/>
      <c r="K30" s="388">
        <v>2</v>
      </c>
      <c r="L30" s="388"/>
      <c r="M30" s="387"/>
      <c r="N30" s="386">
        <v>1</v>
      </c>
      <c r="O30" s="388">
        <v>2</v>
      </c>
      <c r="P30" s="388">
        <v>4</v>
      </c>
      <c r="Q30" s="385" t="s">
        <v>512</v>
      </c>
      <c r="R30" s="387"/>
      <c r="S30" s="387"/>
      <c r="T30" s="387"/>
      <c r="U30" s="386">
        <v>3</v>
      </c>
      <c r="V30" s="386">
        <v>2</v>
      </c>
      <c r="W30" s="387"/>
      <c r="X30" s="387"/>
      <c r="Y30" s="387"/>
      <c r="Z30" s="386">
        <v>1</v>
      </c>
      <c r="AA30" s="387"/>
      <c r="AB30" s="386">
        <v>2</v>
      </c>
      <c r="AC30" s="386">
        <v>1</v>
      </c>
      <c r="AD30" s="386">
        <v>17</v>
      </c>
      <c r="AE30" s="387"/>
      <c r="AF30" s="386">
        <v>2</v>
      </c>
      <c r="AG30" s="387"/>
      <c r="AH30" s="387"/>
    </row>
    <row r="31" spans="1:34" ht="12">
      <c r="A31" s="385" t="s">
        <v>462</v>
      </c>
      <c r="B31" s="386">
        <f t="shared" si="2"/>
        <v>156</v>
      </c>
      <c r="C31" s="387"/>
      <c r="D31" s="386">
        <v>1</v>
      </c>
      <c r="E31" s="387"/>
      <c r="F31" s="387"/>
      <c r="G31" s="387"/>
      <c r="H31" s="387"/>
      <c r="I31" s="387"/>
      <c r="J31" s="387"/>
      <c r="K31" s="388">
        <v>12</v>
      </c>
      <c r="L31" s="388">
        <v>16</v>
      </c>
      <c r="M31" s="386">
        <v>1</v>
      </c>
      <c r="N31" s="386">
        <v>29</v>
      </c>
      <c r="O31" s="386">
        <v>9</v>
      </c>
      <c r="P31" s="386">
        <v>28</v>
      </c>
      <c r="Q31" s="385" t="s">
        <v>462</v>
      </c>
      <c r="R31" s="386">
        <v>2</v>
      </c>
      <c r="S31" s="386">
        <v>1</v>
      </c>
      <c r="T31" s="386">
        <v>4</v>
      </c>
      <c r="U31" s="386">
        <v>4</v>
      </c>
      <c r="V31" s="386">
        <v>3</v>
      </c>
      <c r="W31" s="387"/>
      <c r="X31" s="387"/>
      <c r="Y31" s="386">
        <v>9</v>
      </c>
      <c r="Z31" s="386">
        <v>3</v>
      </c>
      <c r="AA31" s="386">
        <v>1</v>
      </c>
      <c r="AB31" s="386">
        <v>7</v>
      </c>
      <c r="AC31" s="386">
        <v>1</v>
      </c>
      <c r="AD31" s="386">
        <v>8</v>
      </c>
      <c r="AE31" s="386">
        <v>3</v>
      </c>
      <c r="AF31" s="387"/>
      <c r="AG31" s="386">
        <v>7</v>
      </c>
      <c r="AH31" s="386">
        <v>7</v>
      </c>
    </row>
    <row r="32" spans="1:34" ht="12">
      <c r="A32" s="385" t="s">
        <v>513</v>
      </c>
      <c r="B32" s="386">
        <f t="shared" si="2"/>
        <v>3911</v>
      </c>
      <c r="C32" s="386">
        <v>2</v>
      </c>
      <c r="D32" s="386">
        <v>5</v>
      </c>
      <c r="E32" s="386">
        <v>5</v>
      </c>
      <c r="F32" s="387"/>
      <c r="G32" s="386">
        <v>5</v>
      </c>
      <c r="H32" s="388">
        <v>35</v>
      </c>
      <c r="I32" s="386">
        <v>19</v>
      </c>
      <c r="J32" s="386">
        <v>23</v>
      </c>
      <c r="K32" s="388">
        <v>355</v>
      </c>
      <c r="L32" s="388">
        <v>626</v>
      </c>
      <c r="M32" s="386">
        <v>78</v>
      </c>
      <c r="N32" s="386">
        <v>456</v>
      </c>
      <c r="O32" s="386">
        <v>147</v>
      </c>
      <c r="P32" s="386">
        <v>594</v>
      </c>
      <c r="Q32" s="385" t="s">
        <v>513</v>
      </c>
      <c r="R32" s="386">
        <v>124</v>
      </c>
      <c r="S32" s="386">
        <v>20</v>
      </c>
      <c r="T32" s="386">
        <v>59</v>
      </c>
      <c r="U32" s="386">
        <v>23</v>
      </c>
      <c r="V32" s="386">
        <v>57</v>
      </c>
      <c r="W32" s="387"/>
      <c r="X32" s="386">
        <v>7</v>
      </c>
      <c r="Y32" s="386">
        <v>127</v>
      </c>
      <c r="Z32" s="386">
        <v>44</v>
      </c>
      <c r="AA32" s="386">
        <v>99</v>
      </c>
      <c r="AB32" s="386">
        <v>298</v>
      </c>
      <c r="AC32" s="386">
        <v>12</v>
      </c>
      <c r="AD32" s="386">
        <v>31</v>
      </c>
      <c r="AE32" s="386">
        <v>54</v>
      </c>
      <c r="AF32" s="386">
        <v>176</v>
      </c>
      <c r="AG32" s="386">
        <v>120</v>
      </c>
      <c r="AH32" s="386">
        <v>310</v>
      </c>
    </row>
    <row r="33" spans="1:34" ht="12">
      <c r="A33" s="385" t="s">
        <v>463</v>
      </c>
      <c r="B33" s="386">
        <f t="shared" si="2"/>
        <v>215</v>
      </c>
      <c r="C33" s="387"/>
      <c r="D33" s="386">
        <v>2</v>
      </c>
      <c r="E33" s="387"/>
      <c r="F33" s="387"/>
      <c r="G33" s="386">
        <v>3</v>
      </c>
      <c r="H33" s="388"/>
      <c r="I33" s="386">
        <v>3</v>
      </c>
      <c r="J33" s="386">
        <v>2</v>
      </c>
      <c r="K33" s="388">
        <v>12</v>
      </c>
      <c r="L33" s="388">
        <v>9</v>
      </c>
      <c r="M33" s="387"/>
      <c r="N33" s="386">
        <v>17</v>
      </c>
      <c r="O33" s="386">
        <v>10</v>
      </c>
      <c r="P33" s="386">
        <v>32</v>
      </c>
      <c r="Q33" s="385" t="s">
        <v>463</v>
      </c>
      <c r="R33" s="386">
        <v>3</v>
      </c>
      <c r="S33" s="387"/>
      <c r="T33" s="386">
        <v>1</v>
      </c>
      <c r="U33" s="386">
        <v>2</v>
      </c>
      <c r="V33" s="386">
        <v>13</v>
      </c>
      <c r="W33" s="386">
        <v>1</v>
      </c>
      <c r="X33" s="386">
        <v>1</v>
      </c>
      <c r="Y33" s="386">
        <v>4</v>
      </c>
      <c r="Z33" s="386">
        <v>7</v>
      </c>
      <c r="AA33" s="386">
        <v>3</v>
      </c>
      <c r="AB33" s="386">
        <v>16</v>
      </c>
      <c r="AC33" s="386">
        <v>2</v>
      </c>
      <c r="AD33" s="386">
        <v>26</v>
      </c>
      <c r="AE33" s="386">
        <v>1</v>
      </c>
      <c r="AF33" s="386">
        <v>9</v>
      </c>
      <c r="AG33" s="386">
        <v>7</v>
      </c>
      <c r="AH33" s="386">
        <v>29</v>
      </c>
    </row>
    <row r="34" spans="1:34" ht="12">
      <c r="A34" s="385" t="s">
        <v>514</v>
      </c>
      <c r="B34" s="386">
        <f t="shared" si="2"/>
        <v>28</v>
      </c>
      <c r="C34" s="387"/>
      <c r="D34" s="387"/>
      <c r="E34" s="387"/>
      <c r="F34" s="387"/>
      <c r="G34" s="387"/>
      <c r="H34" s="388">
        <v>1</v>
      </c>
      <c r="I34" s="387"/>
      <c r="J34" s="387"/>
      <c r="K34" s="388"/>
      <c r="L34" s="388">
        <v>3</v>
      </c>
      <c r="M34" s="387"/>
      <c r="N34" s="386">
        <v>9</v>
      </c>
      <c r="O34" s="386">
        <v>2</v>
      </c>
      <c r="P34" s="387"/>
      <c r="Q34" s="385" t="s">
        <v>514</v>
      </c>
      <c r="R34" s="386">
        <v>1</v>
      </c>
      <c r="S34" s="387"/>
      <c r="T34" s="387"/>
      <c r="U34" s="387"/>
      <c r="V34" s="387"/>
      <c r="W34" s="387"/>
      <c r="X34" s="387"/>
      <c r="Y34" s="386">
        <v>1</v>
      </c>
      <c r="Z34" s="387"/>
      <c r="AA34" s="387"/>
      <c r="AB34" s="386">
        <v>1</v>
      </c>
      <c r="AC34" s="386">
        <v>4</v>
      </c>
      <c r="AD34" s="386">
        <v>6</v>
      </c>
      <c r="AE34" s="387"/>
      <c r="AF34" s="387"/>
      <c r="AG34" s="387"/>
      <c r="AH34" s="387"/>
    </row>
    <row r="35" spans="1:34" ht="12">
      <c r="A35" s="385" t="s">
        <v>515</v>
      </c>
      <c r="B35" s="386">
        <f t="shared" si="2"/>
        <v>0</v>
      </c>
      <c r="C35" s="387"/>
      <c r="D35" s="387"/>
      <c r="E35" s="387"/>
      <c r="F35" s="387"/>
      <c r="G35" s="387"/>
      <c r="H35" s="388"/>
      <c r="I35" s="387"/>
      <c r="J35" s="387"/>
      <c r="K35" s="388"/>
      <c r="L35" s="388"/>
      <c r="M35" s="387"/>
      <c r="N35" s="387"/>
      <c r="O35" s="387"/>
      <c r="P35" s="387"/>
      <c r="Q35" s="385" t="s">
        <v>515</v>
      </c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</row>
    <row r="37" spans="1:34" ht="12">
      <c r="A37" s="389" t="s">
        <v>572</v>
      </c>
      <c r="B37" s="389"/>
      <c r="N37" s="389" t="s">
        <v>190</v>
      </c>
      <c r="O37" s="389"/>
      <c r="Q37" s="390" t="s">
        <v>379</v>
      </c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90" t="s">
        <v>380</v>
      </c>
      <c r="AH37" s="389"/>
    </row>
  </sheetData>
  <sheetProtection password="CA55" sheet="1" objects="1" scenarios="1"/>
  <mergeCells count="22">
    <mergeCell ref="AE8:AF8"/>
    <mergeCell ref="AG8:AH8"/>
    <mergeCell ref="Q3:AH3"/>
    <mergeCell ref="Q4:AH4"/>
    <mergeCell ref="U9:V9"/>
    <mergeCell ref="AA8:AB8"/>
    <mergeCell ref="AA9:AB9"/>
    <mergeCell ref="AC8:AD8"/>
    <mergeCell ref="AC9:AD9"/>
    <mergeCell ref="Q2:AB2"/>
    <mergeCell ref="A3:P3"/>
    <mergeCell ref="A4:P4"/>
    <mergeCell ref="U8:V8"/>
    <mergeCell ref="A2:P2"/>
    <mergeCell ref="C10:D10"/>
    <mergeCell ref="C9:D9"/>
    <mergeCell ref="C8:D8"/>
    <mergeCell ref="O8:P8"/>
    <mergeCell ref="E8:F8"/>
    <mergeCell ref="G8:H8"/>
    <mergeCell ref="I8:J8"/>
    <mergeCell ref="K8:N8"/>
  </mergeCells>
  <printOptions horizontalCentered="1"/>
  <pageMargins left="0.3937007874015748" right="0.3937007874015748" top="0.83" bottom="2.09" header="0" footer="0"/>
  <pageSetup horizontalDpi="300" verticalDpi="300" orientation="landscape" scale="75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4"/>
  <sheetViews>
    <sheetView showGridLines="0" workbookViewId="0" topLeftCell="A3">
      <selection activeCell="D31" sqref="D31"/>
    </sheetView>
  </sheetViews>
  <sheetFormatPr defaultColWidth="10.59765625" defaultRowHeight="9"/>
  <cols>
    <col min="1" max="1" width="50.19921875" style="391" customWidth="1"/>
    <col min="2" max="2" width="14.19921875" style="391" customWidth="1"/>
    <col min="3" max="4" width="9" style="391" customWidth="1"/>
    <col min="5" max="5" width="10" style="391" customWidth="1"/>
    <col min="6" max="6" width="10.796875" style="391" customWidth="1"/>
    <col min="7" max="16" width="9" style="391" customWidth="1"/>
    <col min="17" max="17" width="47.59765625" style="391" customWidth="1"/>
    <col min="18" max="18" width="9.796875" style="391" customWidth="1"/>
    <col min="19" max="19" width="10" style="391" customWidth="1"/>
    <col min="20" max="20" width="9.796875" style="391" customWidth="1"/>
    <col min="21" max="21" width="11.59765625" style="391" customWidth="1"/>
    <col min="22" max="30" width="9" style="391" customWidth="1"/>
    <col min="31" max="31" width="11.59765625" style="391" customWidth="1"/>
    <col min="32" max="32" width="9" style="391" customWidth="1"/>
    <col min="33" max="33" width="11" style="391" customWidth="1"/>
    <col min="34" max="34" width="10.19921875" style="391" customWidth="1"/>
    <col min="35" max="35" width="13.3984375" style="391" customWidth="1"/>
    <col min="36" max="16384" width="10.59765625" style="391" customWidth="1"/>
  </cols>
  <sheetData>
    <row r="1" spans="1:35" ht="12">
      <c r="A1" s="1135" t="s">
        <v>74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 t="s">
        <v>74</v>
      </c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</row>
    <row r="2" spans="1:35" ht="12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</row>
    <row r="3" spans="1:35" ht="12">
      <c r="A3" s="1135" t="s">
        <v>573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5"/>
      <c r="Q3" s="1135" t="s">
        <v>573</v>
      </c>
      <c r="R3" s="1135"/>
      <c r="S3" s="1135"/>
      <c r="T3" s="1135"/>
      <c r="U3" s="1135"/>
      <c r="V3" s="1135"/>
      <c r="W3" s="1135"/>
      <c r="X3" s="1135"/>
      <c r="Y3" s="1135"/>
      <c r="Z3" s="1135"/>
      <c r="AA3" s="1135"/>
      <c r="AB3" s="1135"/>
      <c r="AC3" s="1135"/>
      <c r="AD3" s="1135"/>
      <c r="AE3" s="1135"/>
      <c r="AF3" s="1135"/>
      <c r="AG3" s="1135"/>
      <c r="AH3" s="1135"/>
      <c r="AI3" s="1135"/>
    </row>
    <row r="4" spans="1:35" ht="12">
      <c r="A4" s="1135" t="s">
        <v>574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 t="s">
        <v>574</v>
      </c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5"/>
      <c r="AG4" s="1135"/>
      <c r="AH4" s="1135"/>
      <c r="AI4" s="1135"/>
    </row>
    <row r="5" spans="1:35" ht="12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</row>
    <row r="6" spans="1:35" ht="12">
      <c r="A6" s="393" t="s">
        <v>575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3" t="s">
        <v>576</v>
      </c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</row>
    <row r="7" spans="1:35" ht="12">
      <c r="A7" s="1016" t="s">
        <v>52</v>
      </c>
      <c r="B7" s="1025" t="s">
        <v>128</v>
      </c>
      <c r="C7" s="1016" t="s">
        <v>577</v>
      </c>
      <c r="D7" s="1029"/>
      <c r="E7" s="1138" t="s">
        <v>578</v>
      </c>
      <c r="F7" s="1142"/>
      <c r="G7" s="1016" t="s">
        <v>520</v>
      </c>
      <c r="H7" s="1029"/>
      <c r="I7" s="1016" t="s">
        <v>385</v>
      </c>
      <c r="J7" s="1029"/>
      <c r="K7" s="1016" t="s">
        <v>386</v>
      </c>
      <c r="L7" s="1029"/>
      <c r="M7" s="1016" t="s">
        <v>387</v>
      </c>
      <c r="N7" s="1029"/>
      <c r="O7" s="1016" t="s">
        <v>522</v>
      </c>
      <c r="P7" s="1029"/>
      <c r="Q7" s="394" t="s">
        <v>52</v>
      </c>
      <c r="R7" s="1034" t="s">
        <v>455</v>
      </c>
      <c r="S7" s="1029"/>
      <c r="T7" s="1016" t="s">
        <v>456</v>
      </c>
      <c r="U7" s="1029"/>
      <c r="V7" s="1016" t="s">
        <v>523</v>
      </c>
      <c r="W7" s="1029"/>
      <c r="X7" s="1016" t="s">
        <v>392</v>
      </c>
      <c r="Y7" s="1029"/>
      <c r="Z7" s="1016" t="s">
        <v>524</v>
      </c>
      <c r="AA7" s="1029"/>
      <c r="AB7" s="1016" t="s">
        <v>525</v>
      </c>
      <c r="AC7" s="1029"/>
      <c r="AD7" s="1016" t="s">
        <v>579</v>
      </c>
      <c r="AE7" s="1029"/>
      <c r="AF7" s="1016" t="s">
        <v>580</v>
      </c>
      <c r="AG7" s="1029"/>
      <c r="AH7" s="1138" t="s">
        <v>581</v>
      </c>
      <c r="AI7" s="1139"/>
    </row>
    <row r="8" spans="1:35" ht="12">
      <c r="A8" s="398" t="s">
        <v>582</v>
      </c>
      <c r="B8" s="1026" t="s">
        <v>316</v>
      </c>
      <c r="C8" s="398" t="s">
        <v>513</v>
      </c>
      <c r="D8" s="1018"/>
      <c r="E8" s="1140" t="s">
        <v>399</v>
      </c>
      <c r="F8" s="1141"/>
      <c r="G8" s="398" t="s">
        <v>583</v>
      </c>
      <c r="H8" s="1018"/>
      <c r="I8" s="398" t="s">
        <v>584</v>
      </c>
      <c r="J8" s="1018"/>
      <c r="K8" s="1140" t="s">
        <v>402</v>
      </c>
      <c r="L8" s="1141"/>
      <c r="M8" s="398" t="s">
        <v>530</v>
      </c>
      <c r="N8" s="1018"/>
      <c r="O8" s="1140" t="s">
        <v>585</v>
      </c>
      <c r="P8" s="1141"/>
      <c r="Q8" s="395" t="s">
        <v>586</v>
      </c>
      <c r="R8" s="1019" t="s">
        <v>532</v>
      </c>
      <c r="S8" s="1018"/>
      <c r="T8" s="398" t="s">
        <v>406</v>
      </c>
      <c r="U8" s="1018"/>
      <c r="V8" s="398" t="s">
        <v>467</v>
      </c>
      <c r="W8" s="1018"/>
      <c r="X8" s="398" t="s">
        <v>534</v>
      </c>
      <c r="Y8" s="1018"/>
      <c r="Z8" s="398" t="s">
        <v>535</v>
      </c>
      <c r="AA8" s="1018"/>
      <c r="AB8" s="398" t="s">
        <v>513</v>
      </c>
      <c r="AC8" s="1018"/>
      <c r="AD8" s="398" t="s">
        <v>410</v>
      </c>
      <c r="AE8" s="1018"/>
      <c r="AF8" s="1140" t="s">
        <v>536</v>
      </c>
      <c r="AG8" s="1141"/>
      <c r="AH8" s="398" t="s">
        <v>537</v>
      </c>
      <c r="AI8" s="397"/>
    </row>
    <row r="9" spans="1:35" ht="12">
      <c r="A9" s="396"/>
      <c r="B9" s="398" t="s">
        <v>587</v>
      </c>
      <c r="C9" s="1017"/>
      <c r="D9" s="1030"/>
      <c r="E9" s="1031" t="s">
        <v>588</v>
      </c>
      <c r="F9" s="1030"/>
      <c r="G9" s="1017"/>
      <c r="H9" s="1030"/>
      <c r="I9" s="1017"/>
      <c r="J9" s="1030"/>
      <c r="K9" s="1017"/>
      <c r="L9" s="1030"/>
      <c r="M9" s="1017"/>
      <c r="N9" s="1030"/>
      <c r="O9" s="1031" t="s">
        <v>589</v>
      </c>
      <c r="P9" s="1030"/>
      <c r="Q9" s="1023"/>
      <c r="R9" s="1039" t="s">
        <v>470</v>
      </c>
      <c r="S9" s="1030"/>
      <c r="T9" s="1017"/>
      <c r="U9" s="1030"/>
      <c r="V9" s="1031" t="s">
        <v>471</v>
      </c>
      <c r="W9" s="1030"/>
      <c r="X9" s="1017"/>
      <c r="Y9" s="1030"/>
      <c r="Z9" s="1017"/>
      <c r="AA9" s="1030"/>
      <c r="AB9" s="1017"/>
      <c r="AC9" s="1030"/>
      <c r="AD9" s="1017"/>
      <c r="AE9" s="1030"/>
      <c r="AF9" s="1136" t="s">
        <v>590</v>
      </c>
      <c r="AG9" s="1137"/>
      <c r="AH9" s="1017"/>
      <c r="AI9" s="1028"/>
    </row>
    <row r="10" spans="1:35" ht="12">
      <c r="A10" s="1024"/>
      <c r="B10" s="1021" t="s">
        <v>591</v>
      </c>
      <c r="C10" s="1027" t="s">
        <v>341</v>
      </c>
      <c r="D10" s="1021" t="s">
        <v>342</v>
      </c>
      <c r="E10" s="1021" t="s">
        <v>341</v>
      </c>
      <c r="F10" s="1022" t="s">
        <v>342</v>
      </c>
      <c r="G10" s="1021" t="s">
        <v>341</v>
      </c>
      <c r="H10" s="1022" t="s">
        <v>342</v>
      </c>
      <c r="I10" s="1021" t="s">
        <v>341</v>
      </c>
      <c r="J10" s="1022" t="s">
        <v>342</v>
      </c>
      <c r="K10" s="1032" t="s">
        <v>341</v>
      </c>
      <c r="L10" s="1021" t="s">
        <v>342</v>
      </c>
      <c r="M10" s="1021" t="s">
        <v>341</v>
      </c>
      <c r="N10" s="1022" t="s">
        <v>342</v>
      </c>
      <c r="O10" s="1021" t="s">
        <v>341</v>
      </c>
      <c r="P10" s="1038" t="s">
        <v>342</v>
      </c>
      <c r="Q10" s="1020"/>
      <c r="R10" s="1033" t="s">
        <v>341</v>
      </c>
      <c r="S10" s="1033" t="s">
        <v>342</v>
      </c>
      <c r="T10" s="1035" t="s">
        <v>341</v>
      </c>
      <c r="U10" s="1033" t="s">
        <v>342</v>
      </c>
      <c r="V10" s="1035" t="s">
        <v>341</v>
      </c>
      <c r="W10" s="1033" t="s">
        <v>342</v>
      </c>
      <c r="X10" s="1035" t="s">
        <v>341</v>
      </c>
      <c r="Y10" s="1033" t="s">
        <v>342</v>
      </c>
      <c r="Z10" s="1035" t="s">
        <v>341</v>
      </c>
      <c r="AA10" s="1022" t="s">
        <v>342</v>
      </c>
      <c r="AB10" s="1035" t="s">
        <v>341</v>
      </c>
      <c r="AC10" s="1033" t="s">
        <v>342</v>
      </c>
      <c r="AD10" s="1035" t="s">
        <v>341</v>
      </c>
      <c r="AE10" s="1033" t="s">
        <v>342</v>
      </c>
      <c r="AF10" s="1037" t="s">
        <v>341</v>
      </c>
      <c r="AG10" s="1035" t="s">
        <v>342</v>
      </c>
      <c r="AH10" s="1035" t="s">
        <v>341</v>
      </c>
      <c r="AI10" s="1033" t="s">
        <v>342</v>
      </c>
    </row>
    <row r="11" spans="1:35" ht="12">
      <c r="A11" s="400" t="s">
        <v>343</v>
      </c>
      <c r="B11" s="401">
        <f>SUM(C11:AH11)</f>
        <v>8786</v>
      </c>
      <c r="C11" s="1143">
        <f>SUM(C12:D12)</f>
        <v>2142</v>
      </c>
      <c r="D11" s="1144"/>
      <c r="E11" s="1143">
        <f>SUM(E12:F12)</f>
        <v>477</v>
      </c>
      <c r="F11" s="1144"/>
      <c r="G11" s="1143">
        <f>SUM(G12:H12)</f>
        <v>539</v>
      </c>
      <c r="H11" s="1144"/>
      <c r="I11" s="1143">
        <f>SUM(I12:J12)</f>
        <v>388</v>
      </c>
      <c r="J11" s="1144"/>
      <c r="K11" s="1143">
        <f>SUM(K12:L12)</f>
        <v>712</v>
      </c>
      <c r="L11" s="1144"/>
      <c r="M11" s="1143">
        <f>SUM(M12:N12)</f>
        <v>273</v>
      </c>
      <c r="N11" s="1144"/>
      <c r="O11" s="1143">
        <f>SUM(O12:P12)</f>
        <v>410</v>
      </c>
      <c r="P11" s="1144"/>
      <c r="Q11" s="1040" t="s">
        <v>343</v>
      </c>
      <c r="R11" s="1143">
        <f>SUM(R12:S12)</f>
        <v>208</v>
      </c>
      <c r="S11" s="1144"/>
      <c r="T11" s="1143">
        <f>SUM(T12:U12)</f>
        <v>258</v>
      </c>
      <c r="U11" s="1144"/>
      <c r="V11" s="1143">
        <f>SUM(V12:W12)</f>
        <v>215</v>
      </c>
      <c r="W11" s="1144"/>
      <c r="X11" s="1143">
        <f>SUM(X12:Y12)</f>
        <v>277</v>
      </c>
      <c r="Y11" s="1144"/>
      <c r="Z11" s="1143">
        <f>SUM(Z12:AA12)</f>
        <v>134</v>
      </c>
      <c r="AA11" s="1144"/>
      <c r="AB11" s="1143">
        <f>SUM(AB12:AC12)</f>
        <v>1501</v>
      </c>
      <c r="AC11" s="1144"/>
      <c r="AD11" s="1143">
        <f>SUM(AD12:AE12)</f>
        <v>650</v>
      </c>
      <c r="AE11" s="1144"/>
      <c r="AF11" s="1143">
        <f>SUM(AF12:AG12)</f>
        <v>42</v>
      </c>
      <c r="AG11" s="1144"/>
      <c r="AH11" s="1143">
        <f>SUM(AH12:AI12)</f>
        <v>560</v>
      </c>
      <c r="AI11" s="1144"/>
    </row>
    <row r="12" spans="1:35" ht="12">
      <c r="A12" s="400" t="s">
        <v>420</v>
      </c>
      <c r="B12" s="401">
        <f aca="true" t="shared" si="0" ref="B12:P12">SUM(B13:B33)</f>
        <v>8786</v>
      </c>
      <c r="C12" s="401">
        <f t="shared" si="0"/>
        <v>1185</v>
      </c>
      <c r="D12" s="401">
        <f t="shared" si="0"/>
        <v>957</v>
      </c>
      <c r="E12" s="401">
        <f t="shared" si="0"/>
        <v>228</v>
      </c>
      <c r="F12" s="401">
        <f t="shared" si="0"/>
        <v>249</v>
      </c>
      <c r="G12" s="401">
        <f t="shared" si="0"/>
        <v>241</v>
      </c>
      <c r="H12" s="401">
        <f t="shared" si="0"/>
        <v>298</v>
      </c>
      <c r="I12" s="401">
        <f t="shared" si="0"/>
        <v>193</v>
      </c>
      <c r="J12" s="401">
        <f t="shared" si="0"/>
        <v>195</v>
      </c>
      <c r="K12" s="401">
        <f t="shared" si="0"/>
        <v>319</v>
      </c>
      <c r="L12" s="401">
        <f t="shared" si="0"/>
        <v>393</v>
      </c>
      <c r="M12" s="401">
        <f t="shared" si="0"/>
        <v>103</v>
      </c>
      <c r="N12" s="401">
        <f t="shared" si="0"/>
        <v>170</v>
      </c>
      <c r="O12" s="401">
        <f t="shared" si="0"/>
        <v>198</v>
      </c>
      <c r="P12" s="401">
        <f t="shared" si="0"/>
        <v>212</v>
      </c>
      <c r="Q12" s="400" t="s">
        <v>420</v>
      </c>
      <c r="R12" s="401">
        <f aca="true" t="shared" si="1" ref="R12:AI12">SUM(R13:R33)</f>
        <v>97</v>
      </c>
      <c r="S12" s="401">
        <f t="shared" si="1"/>
        <v>111</v>
      </c>
      <c r="T12" s="401">
        <f t="shared" si="1"/>
        <v>97</v>
      </c>
      <c r="U12" s="401">
        <f t="shared" si="1"/>
        <v>161</v>
      </c>
      <c r="V12" s="401">
        <f t="shared" si="1"/>
        <v>114</v>
      </c>
      <c r="W12" s="401">
        <f t="shared" si="1"/>
        <v>101</v>
      </c>
      <c r="X12" s="401">
        <f t="shared" si="1"/>
        <v>145</v>
      </c>
      <c r="Y12" s="401">
        <f t="shared" si="1"/>
        <v>132</v>
      </c>
      <c r="Z12" s="401">
        <f t="shared" si="1"/>
        <v>76</v>
      </c>
      <c r="AA12" s="401">
        <f t="shared" si="1"/>
        <v>58</v>
      </c>
      <c r="AB12" s="401">
        <f t="shared" si="1"/>
        <v>628</v>
      </c>
      <c r="AC12" s="401">
        <f t="shared" si="1"/>
        <v>873</v>
      </c>
      <c r="AD12" s="401">
        <f t="shared" si="1"/>
        <v>361</v>
      </c>
      <c r="AE12" s="401">
        <f t="shared" si="1"/>
        <v>289</v>
      </c>
      <c r="AF12" s="401">
        <f t="shared" si="1"/>
        <v>24</v>
      </c>
      <c r="AG12" s="401">
        <f t="shared" si="1"/>
        <v>18</v>
      </c>
      <c r="AH12" s="401">
        <f t="shared" si="1"/>
        <v>245</v>
      </c>
      <c r="AI12" s="401">
        <f t="shared" si="1"/>
        <v>315</v>
      </c>
    </row>
    <row r="13" spans="1:35" ht="12">
      <c r="A13" s="402" t="s">
        <v>498</v>
      </c>
      <c r="B13" s="403">
        <f aca="true" t="shared" si="2" ref="B13:B32">SUM(C13:AI13)</f>
        <v>589</v>
      </c>
      <c r="C13" s="403">
        <v>11</v>
      </c>
      <c r="D13" s="404">
        <v>7</v>
      </c>
      <c r="E13" s="404">
        <v>1</v>
      </c>
      <c r="F13" s="404"/>
      <c r="G13" s="403">
        <v>223</v>
      </c>
      <c r="H13" s="403">
        <v>296</v>
      </c>
      <c r="I13" s="399"/>
      <c r="J13" s="399"/>
      <c r="K13" s="399"/>
      <c r="L13" s="403">
        <v>1</v>
      </c>
      <c r="M13" s="399"/>
      <c r="N13" s="399"/>
      <c r="O13" s="399"/>
      <c r="P13" s="399"/>
      <c r="Q13" s="402" t="s">
        <v>498</v>
      </c>
      <c r="R13" s="399"/>
      <c r="S13" s="399"/>
      <c r="T13" s="403">
        <v>1</v>
      </c>
      <c r="U13" s="399"/>
      <c r="V13" s="399"/>
      <c r="W13" s="399"/>
      <c r="X13" s="399"/>
      <c r="Y13" s="399"/>
      <c r="Z13" s="399"/>
      <c r="AA13" s="399"/>
      <c r="AB13" s="403">
        <v>5</v>
      </c>
      <c r="AC13" s="403">
        <v>7</v>
      </c>
      <c r="AD13" s="403">
        <v>6</v>
      </c>
      <c r="AE13" s="403">
        <v>1</v>
      </c>
      <c r="AF13" s="399"/>
      <c r="AG13" s="399"/>
      <c r="AH13" s="403">
        <v>15</v>
      </c>
      <c r="AI13" s="403">
        <v>15</v>
      </c>
    </row>
    <row r="14" spans="1:35" ht="12">
      <c r="A14" s="402" t="s">
        <v>499</v>
      </c>
      <c r="B14" s="403">
        <f t="shared" si="2"/>
        <v>228</v>
      </c>
      <c r="C14" s="403">
        <v>1</v>
      </c>
      <c r="D14" s="404">
        <v>6</v>
      </c>
      <c r="E14" s="404"/>
      <c r="F14" s="404"/>
      <c r="G14" s="399"/>
      <c r="H14" s="399"/>
      <c r="I14" s="399"/>
      <c r="J14" s="399"/>
      <c r="K14" s="399"/>
      <c r="L14" s="399"/>
      <c r="M14" s="403">
        <v>10</v>
      </c>
      <c r="N14" s="403">
        <v>14</v>
      </c>
      <c r="O14" s="399"/>
      <c r="P14" s="399"/>
      <c r="Q14" s="402" t="s">
        <v>499</v>
      </c>
      <c r="R14" s="403">
        <v>88</v>
      </c>
      <c r="S14" s="403">
        <v>81</v>
      </c>
      <c r="T14" s="399"/>
      <c r="U14" s="399"/>
      <c r="V14" s="399"/>
      <c r="W14" s="399"/>
      <c r="X14" s="399"/>
      <c r="Y14" s="399"/>
      <c r="Z14" s="399"/>
      <c r="AA14" s="399"/>
      <c r="AB14" s="403">
        <v>10</v>
      </c>
      <c r="AC14" s="403">
        <v>8</v>
      </c>
      <c r="AD14" s="403">
        <v>3</v>
      </c>
      <c r="AE14" s="399"/>
      <c r="AF14" s="399"/>
      <c r="AG14" s="399"/>
      <c r="AH14" s="403">
        <v>3</v>
      </c>
      <c r="AI14" s="403">
        <v>4</v>
      </c>
    </row>
    <row r="15" spans="1:35" ht="12">
      <c r="A15" s="402" t="s">
        <v>500</v>
      </c>
      <c r="B15" s="403">
        <f t="shared" si="2"/>
        <v>33</v>
      </c>
      <c r="C15" s="403">
        <v>6</v>
      </c>
      <c r="D15" s="404">
        <v>2</v>
      </c>
      <c r="E15" s="404">
        <v>1</v>
      </c>
      <c r="F15" s="404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402" t="s">
        <v>500</v>
      </c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403">
        <v>10</v>
      </c>
      <c r="AC15" s="403">
        <v>12</v>
      </c>
      <c r="AD15" s="399"/>
      <c r="AE15" s="399"/>
      <c r="AF15" s="399"/>
      <c r="AG15" s="399"/>
      <c r="AH15" s="403">
        <v>2</v>
      </c>
      <c r="AI15" s="399"/>
    </row>
    <row r="16" spans="1:35" ht="12">
      <c r="A16" s="402" t="s">
        <v>501</v>
      </c>
      <c r="B16" s="403">
        <f t="shared" si="2"/>
        <v>527</v>
      </c>
      <c r="C16" s="403">
        <v>3</v>
      </c>
      <c r="D16" s="404">
        <v>10</v>
      </c>
      <c r="E16" s="404">
        <v>1</v>
      </c>
      <c r="F16" s="404"/>
      <c r="G16" s="399"/>
      <c r="H16" s="399"/>
      <c r="I16" s="403">
        <v>1</v>
      </c>
      <c r="J16" s="399"/>
      <c r="K16" s="403">
        <v>1</v>
      </c>
      <c r="L16" s="403">
        <v>1</v>
      </c>
      <c r="M16" s="399"/>
      <c r="N16" s="399"/>
      <c r="O16" s="403">
        <v>194</v>
      </c>
      <c r="P16" s="403">
        <v>208</v>
      </c>
      <c r="Q16" s="402" t="s">
        <v>501</v>
      </c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403">
        <v>19</v>
      </c>
      <c r="AC16" s="403">
        <v>23</v>
      </c>
      <c r="AD16" s="403">
        <v>29</v>
      </c>
      <c r="AE16" s="403">
        <v>25</v>
      </c>
      <c r="AF16" s="399"/>
      <c r="AG16" s="399"/>
      <c r="AH16" s="403">
        <v>5</v>
      </c>
      <c r="AI16" s="403">
        <v>7</v>
      </c>
    </row>
    <row r="17" spans="1:35" ht="12">
      <c r="A17" s="402" t="s">
        <v>502</v>
      </c>
      <c r="B17" s="403">
        <f t="shared" si="2"/>
        <v>221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403">
        <v>1</v>
      </c>
      <c r="Q17" s="402" t="s">
        <v>502</v>
      </c>
      <c r="R17" s="399"/>
      <c r="S17" s="399"/>
      <c r="T17" s="399"/>
      <c r="U17" s="399"/>
      <c r="V17" s="403">
        <v>114</v>
      </c>
      <c r="W17" s="403">
        <v>100</v>
      </c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403">
        <v>6</v>
      </c>
      <c r="AI17" s="399"/>
    </row>
    <row r="18" spans="1:35" ht="12">
      <c r="A18" s="402" t="s">
        <v>503</v>
      </c>
      <c r="B18" s="403">
        <f t="shared" si="2"/>
        <v>6</v>
      </c>
      <c r="C18" s="399"/>
      <c r="D18" s="404">
        <v>2</v>
      </c>
      <c r="E18" s="404"/>
      <c r="F18" s="404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402" t="s">
        <v>503</v>
      </c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403">
        <v>1</v>
      </c>
      <c r="AI18" s="403">
        <v>3</v>
      </c>
    </row>
    <row r="19" spans="1:35" ht="12">
      <c r="A19" s="402" t="s">
        <v>504</v>
      </c>
      <c r="B19" s="403">
        <f t="shared" si="2"/>
        <v>21</v>
      </c>
      <c r="C19" s="403">
        <v>3</v>
      </c>
      <c r="D19" s="404">
        <v>1</v>
      </c>
      <c r="E19" s="404"/>
      <c r="F19" s="404"/>
      <c r="G19" s="403">
        <v>3</v>
      </c>
      <c r="H19" s="399"/>
      <c r="I19" s="399"/>
      <c r="J19" s="399"/>
      <c r="K19" s="399"/>
      <c r="L19" s="399"/>
      <c r="M19" s="399"/>
      <c r="N19" s="399"/>
      <c r="O19" s="399"/>
      <c r="P19" s="399"/>
      <c r="Q19" s="402" t="s">
        <v>504</v>
      </c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403">
        <v>6</v>
      </c>
      <c r="AC19" s="403">
        <v>5</v>
      </c>
      <c r="AD19" s="399"/>
      <c r="AE19" s="399"/>
      <c r="AF19" s="399"/>
      <c r="AG19" s="399"/>
      <c r="AH19" s="403">
        <v>3</v>
      </c>
      <c r="AI19" s="399"/>
    </row>
    <row r="20" spans="1:35" ht="12">
      <c r="A20" s="402" t="s">
        <v>505</v>
      </c>
      <c r="B20" s="403">
        <f t="shared" si="2"/>
        <v>189</v>
      </c>
      <c r="C20" s="399"/>
      <c r="D20" s="404"/>
      <c r="E20" s="404"/>
      <c r="F20" s="404"/>
      <c r="G20" s="399"/>
      <c r="H20" s="399"/>
      <c r="I20" s="399"/>
      <c r="J20" s="399"/>
      <c r="K20" s="399"/>
      <c r="L20" s="399"/>
      <c r="M20" s="403">
        <v>67</v>
      </c>
      <c r="N20" s="403">
        <v>109</v>
      </c>
      <c r="O20" s="399"/>
      <c r="P20" s="399"/>
      <c r="Q20" s="402" t="s">
        <v>505</v>
      </c>
      <c r="R20" s="403">
        <v>1</v>
      </c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403">
        <v>5</v>
      </c>
      <c r="AD20" s="403">
        <v>1</v>
      </c>
      <c r="AE20" s="399"/>
      <c r="AF20" s="399"/>
      <c r="AG20" s="399"/>
      <c r="AH20" s="403">
        <v>3</v>
      </c>
      <c r="AI20" s="403">
        <v>3</v>
      </c>
    </row>
    <row r="21" spans="1:35" ht="12">
      <c r="A21" s="402" t="s">
        <v>506</v>
      </c>
      <c r="B21" s="403">
        <f t="shared" si="2"/>
        <v>119</v>
      </c>
      <c r="C21" s="399"/>
      <c r="D21" s="404">
        <v>1</v>
      </c>
      <c r="E21" s="404"/>
      <c r="F21" s="404"/>
      <c r="G21" s="399"/>
      <c r="H21" s="399"/>
      <c r="I21" s="399"/>
      <c r="J21" s="399"/>
      <c r="K21" s="399"/>
      <c r="L21" s="399"/>
      <c r="M21" s="403">
        <v>21</v>
      </c>
      <c r="N21" s="403">
        <v>47</v>
      </c>
      <c r="O21" s="399"/>
      <c r="P21" s="399"/>
      <c r="Q21" s="402" t="s">
        <v>506</v>
      </c>
      <c r="R21" s="403">
        <v>7</v>
      </c>
      <c r="S21" s="403">
        <v>29</v>
      </c>
      <c r="T21" s="399"/>
      <c r="U21" s="399"/>
      <c r="V21" s="399"/>
      <c r="W21" s="399"/>
      <c r="X21" s="399"/>
      <c r="Y21" s="399"/>
      <c r="Z21" s="399"/>
      <c r="AA21" s="399"/>
      <c r="AB21" s="403">
        <v>2</v>
      </c>
      <c r="AC21" s="403">
        <v>2</v>
      </c>
      <c r="AD21" s="403">
        <v>1</v>
      </c>
      <c r="AE21" s="399"/>
      <c r="AF21" s="399"/>
      <c r="AG21" s="399"/>
      <c r="AH21" s="403">
        <v>4</v>
      </c>
      <c r="AI21" s="403">
        <v>5</v>
      </c>
    </row>
    <row r="22" spans="1:35" ht="12">
      <c r="A22" s="402" t="s">
        <v>507</v>
      </c>
      <c r="B22" s="403">
        <f t="shared" si="2"/>
        <v>45</v>
      </c>
      <c r="C22" s="399"/>
      <c r="D22" s="404"/>
      <c r="E22" s="404"/>
      <c r="F22" s="404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402" t="s">
        <v>507</v>
      </c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403">
        <v>1</v>
      </c>
      <c r="AE22" s="399"/>
      <c r="AF22" s="403">
        <v>24</v>
      </c>
      <c r="AG22" s="403">
        <v>18</v>
      </c>
      <c r="AH22" s="403">
        <v>1</v>
      </c>
      <c r="AI22" s="403">
        <v>1</v>
      </c>
    </row>
    <row r="23" spans="1:35" ht="12">
      <c r="A23" s="402" t="s">
        <v>544</v>
      </c>
      <c r="B23" s="403">
        <f t="shared" si="2"/>
        <v>192</v>
      </c>
      <c r="C23" s="403">
        <v>3</v>
      </c>
      <c r="D23" s="404">
        <v>3</v>
      </c>
      <c r="E23" s="404"/>
      <c r="F23" s="404"/>
      <c r="G23" s="403">
        <v>1</v>
      </c>
      <c r="H23" s="399"/>
      <c r="I23" s="399"/>
      <c r="J23" s="399"/>
      <c r="K23" s="403">
        <v>83</v>
      </c>
      <c r="L23" s="403">
        <v>65</v>
      </c>
      <c r="M23" s="399"/>
      <c r="N23" s="399"/>
      <c r="O23" s="399"/>
      <c r="P23" s="399"/>
      <c r="Q23" s="402" t="s">
        <v>544</v>
      </c>
      <c r="R23" s="399"/>
      <c r="S23" s="399"/>
      <c r="T23" s="399"/>
      <c r="U23" s="399"/>
      <c r="V23" s="399"/>
      <c r="W23" s="399"/>
      <c r="X23" s="403">
        <v>1</v>
      </c>
      <c r="Y23" s="403">
        <v>5</v>
      </c>
      <c r="Z23" s="403">
        <v>1</v>
      </c>
      <c r="AA23" s="399"/>
      <c r="AB23" s="403">
        <v>2</v>
      </c>
      <c r="AC23" s="403">
        <v>3</v>
      </c>
      <c r="AD23" s="403">
        <v>4</v>
      </c>
      <c r="AE23" s="403">
        <v>3</v>
      </c>
      <c r="AF23" s="399"/>
      <c r="AG23" s="399"/>
      <c r="AH23" s="403">
        <v>8</v>
      </c>
      <c r="AI23" s="403">
        <v>10</v>
      </c>
    </row>
    <row r="24" spans="1:35" ht="12">
      <c r="A24" s="402" t="s">
        <v>545</v>
      </c>
      <c r="B24" s="403">
        <f t="shared" si="2"/>
        <v>291</v>
      </c>
      <c r="C24" s="399"/>
      <c r="D24" s="404">
        <v>6</v>
      </c>
      <c r="E24" s="404"/>
      <c r="F24" s="404"/>
      <c r="G24" s="399"/>
      <c r="H24" s="399"/>
      <c r="I24" s="399"/>
      <c r="J24" s="399"/>
      <c r="K24" s="403">
        <v>2</v>
      </c>
      <c r="L24" s="403">
        <v>2</v>
      </c>
      <c r="M24" s="399"/>
      <c r="N24" s="399"/>
      <c r="O24" s="399"/>
      <c r="P24" s="399"/>
      <c r="Q24" s="402" t="s">
        <v>545</v>
      </c>
      <c r="R24" s="399"/>
      <c r="S24" s="399"/>
      <c r="T24" s="399"/>
      <c r="U24" s="399"/>
      <c r="V24" s="399"/>
      <c r="W24" s="399"/>
      <c r="X24" s="403">
        <v>141</v>
      </c>
      <c r="Y24" s="403">
        <v>123</v>
      </c>
      <c r="Z24" s="399"/>
      <c r="AA24" s="399"/>
      <c r="AB24" s="403">
        <v>1</v>
      </c>
      <c r="AC24" s="403">
        <v>1</v>
      </c>
      <c r="AD24" s="403">
        <v>4</v>
      </c>
      <c r="AE24" s="403">
        <v>3</v>
      </c>
      <c r="AF24" s="399"/>
      <c r="AG24" s="399"/>
      <c r="AH24" s="403">
        <v>3</v>
      </c>
      <c r="AI24" s="403">
        <v>5</v>
      </c>
    </row>
    <row r="25" spans="1:35" ht="12">
      <c r="A25" s="402" t="s">
        <v>546</v>
      </c>
      <c r="B25" s="403">
        <f t="shared" si="2"/>
        <v>880</v>
      </c>
      <c r="C25" s="403">
        <v>9</v>
      </c>
      <c r="D25" s="403">
        <v>25</v>
      </c>
      <c r="E25" s="403">
        <v>223</v>
      </c>
      <c r="F25" s="403">
        <v>246</v>
      </c>
      <c r="G25" s="399"/>
      <c r="H25" s="399"/>
      <c r="I25" s="399"/>
      <c r="J25" s="399"/>
      <c r="K25" s="403">
        <v>7</v>
      </c>
      <c r="L25" s="403">
        <v>5</v>
      </c>
      <c r="M25" s="403">
        <v>1</v>
      </c>
      <c r="N25" s="399"/>
      <c r="O25" s="399"/>
      <c r="P25" s="399"/>
      <c r="Q25" s="402" t="s">
        <v>546</v>
      </c>
      <c r="R25" s="399"/>
      <c r="S25" s="399"/>
      <c r="T25" s="403">
        <v>85</v>
      </c>
      <c r="U25" s="403">
        <v>131</v>
      </c>
      <c r="V25" s="399"/>
      <c r="W25" s="399"/>
      <c r="X25" s="399"/>
      <c r="Y25" s="403">
        <v>1</v>
      </c>
      <c r="Z25" s="399"/>
      <c r="AA25" s="399"/>
      <c r="AB25" s="403">
        <v>26</v>
      </c>
      <c r="AC25" s="403">
        <v>31</v>
      </c>
      <c r="AD25" s="403">
        <v>27</v>
      </c>
      <c r="AE25" s="403">
        <v>19</v>
      </c>
      <c r="AF25" s="399"/>
      <c r="AG25" s="399"/>
      <c r="AH25" s="403">
        <v>17</v>
      </c>
      <c r="AI25" s="403">
        <v>27</v>
      </c>
    </row>
    <row r="26" spans="1:35" ht="12">
      <c r="A26" s="402" t="s">
        <v>409</v>
      </c>
      <c r="B26" s="403">
        <f t="shared" si="2"/>
        <v>238</v>
      </c>
      <c r="C26" s="399"/>
      <c r="D26" s="404">
        <v>7</v>
      </c>
      <c r="E26" s="404"/>
      <c r="F26" s="404"/>
      <c r="G26" s="404"/>
      <c r="H26" s="404"/>
      <c r="I26" s="399"/>
      <c r="J26" s="399"/>
      <c r="K26" s="399"/>
      <c r="L26" s="403">
        <v>2</v>
      </c>
      <c r="M26" s="403">
        <v>2</v>
      </c>
      <c r="N26" s="399"/>
      <c r="O26" s="403">
        <v>1</v>
      </c>
      <c r="P26" s="399"/>
      <c r="Q26" s="402" t="s">
        <v>409</v>
      </c>
      <c r="R26" s="399"/>
      <c r="S26" s="399"/>
      <c r="T26" s="403">
        <v>11</v>
      </c>
      <c r="U26" s="403">
        <v>28</v>
      </c>
      <c r="V26" s="399"/>
      <c r="W26" s="399"/>
      <c r="X26" s="399"/>
      <c r="Y26" s="399"/>
      <c r="Z26" s="403">
        <v>74</v>
      </c>
      <c r="AA26" s="403">
        <v>58</v>
      </c>
      <c r="AB26" s="403">
        <v>10</v>
      </c>
      <c r="AC26" s="403">
        <v>14</v>
      </c>
      <c r="AD26" s="403">
        <v>10</v>
      </c>
      <c r="AE26" s="403">
        <v>5</v>
      </c>
      <c r="AF26" s="399"/>
      <c r="AG26" s="399"/>
      <c r="AH26" s="403">
        <v>6</v>
      </c>
      <c r="AI26" s="403">
        <v>10</v>
      </c>
    </row>
    <row r="27" spans="1:35" ht="12">
      <c r="A27" s="402" t="s">
        <v>547</v>
      </c>
      <c r="B27" s="403">
        <f t="shared" si="2"/>
        <v>56</v>
      </c>
      <c r="C27" s="403">
        <v>11</v>
      </c>
      <c r="D27" s="403">
        <v>18</v>
      </c>
      <c r="E27" s="404"/>
      <c r="F27" s="404"/>
      <c r="G27" s="399"/>
      <c r="H27" s="399"/>
      <c r="I27" s="399"/>
      <c r="J27" s="399"/>
      <c r="K27" s="399"/>
      <c r="L27" s="399"/>
      <c r="M27" s="403">
        <v>2</v>
      </c>
      <c r="N27" s="399"/>
      <c r="O27" s="399"/>
      <c r="P27" s="399"/>
      <c r="Q27" s="402" t="s">
        <v>547</v>
      </c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403">
        <v>6</v>
      </c>
      <c r="AC27" s="403">
        <v>9</v>
      </c>
      <c r="AD27" s="403">
        <v>3</v>
      </c>
      <c r="AE27" s="403">
        <v>1</v>
      </c>
      <c r="AF27" s="399"/>
      <c r="AG27" s="399"/>
      <c r="AH27" s="403">
        <v>2</v>
      </c>
      <c r="AI27" s="403">
        <v>4</v>
      </c>
    </row>
    <row r="28" spans="1:35" ht="12">
      <c r="A28" s="402" t="s">
        <v>512</v>
      </c>
      <c r="B28" s="403">
        <f t="shared" si="2"/>
        <v>24</v>
      </c>
      <c r="C28" s="399"/>
      <c r="D28" s="404"/>
      <c r="E28" s="404"/>
      <c r="F28" s="404"/>
      <c r="G28" s="399"/>
      <c r="H28" s="399"/>
      <c r="I28" s="399"/>
      <c r="J28" s="399"/>
      <c r="K28" s="399"/>
      <c r="L28" s="399"/>
      <c r="M28" s="399"/>
      <c r="N28" s="399"/>
      <c r="O28" s="403">
        <v>2</v>
      </c>
      <c r="P28" s="403">
        <v>3</v>
      </c>
      <c r="Q28" s="402" t="s">
        <v>512</v>
      </c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403">
        <v>6</v>
      </c>
      <c r="AC28" s="403">
        <v>8</v>
      </c>
      <c r="AD28" s="403">
        <v>1</v>
      </c>
      <c r="AE28" s="403">
        <v>2</v>
      </c>
      <c r="AF28" s="399"/>
      <c r="AG28" s="399"/>
      <c r="AH28" s="403">
        <v>2</v>
      </c>
      <c r="AI28" s="399"/>
    </row>
    <row r="29" spans="1:36" ht="12">
      <c r="A29" s="402" t="s">
        <v>462</v>
      </c>
      <c r="B29" s="403">
        <f t="shared" si="2"/>
        <v>478</v>
      </c>
      <c r="C29" s="403">
        <v>5</v>
      </c>
      <c r="D29" s="404">
        <v>5</v>
      </c>
      <c r="E29" s="404"/>
      <c r="F29" s="404"/>
      <c r="G29" s="403">
        <v>14</v>
      </c>
      <c r="H29" s="403">
        <v>1</v>
      </c>
      <c r="I29" s="403">
        <v>192</v>
      </c>
      <c r="J29" s="403">
        <v>191</v>
      </c>
      <c r="K29" s="403">
        <v>1</v>
      </c>
      <c r="L29" s="399"/>
      <c r="M29" s="399"/>
      <c r="N29" s="399"/>
      <c r="O29" s="399"/>
      <c r="P29" s="399"/>
      <c r="Q29" s="402" t="s">
        <v>462</v>
      </c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403">
        <v>16</v>
      </c>
      <c r="AC29" s="403">
        <v>26</v>
      </c>
      <c r="AD29" s="403">
        <v>2</v>
      </c>
      <c r="AE29" s="403">
        <v>3</v>
      </c>
      <c r="AF29" s="399"/>
      <c r="AG29" s="399"/>
      <c r="AH29" s="403">
        <v>10</v>
      </c>
      <c r="AI29" s="403">
        <v>12</v>
      </c>
      <c r="AJ29" s="405" t="s">
        <v>52</v>
      </c>
    </row>
    <row r="30" spans="1:36" ht="12">
      <c r="A30" s="402" t="s">
        <v>513</v>
      </c>
      <c r="B30" s="403">
        <f t="shared" si="2"/>
        <v>3812</v>
      </c>
      <c r="C30" s="403">
        <v>1084</v>
      </c>
      <c r="D30" s="404">
        <v>787</v>
      </c>
      <c r="E30" s="404">
        <v>1</v>
      </c>
      <c r="F30" s="404">
        <v>2</v>
      </c>
      <c r="G30" s="399"/>
      <c r="H30" s="403">
        <v>1</v>
      </c>
      <c r="I30" s="399"/>
      <c r="J30" s="399"/>
      <c r="K30" s="403">
        <v>4</v>
      </c>
      <c r="L30" s="403">
        <v>4</v>
      </c>
      <c r="M30" s="399"/>
      <c r="N30" s="399"/>
      <c r="O30" s="403">
        <v>1</v>
      </c>
      <c r="P30" s="399"/>
      <c r="Q30" s="402" t="s">
        <v>513</v>
      </c>
      <c r="R30" s="403">
        <v>1</v>
      </c>
      <c r="S30" s="403">
        <v>1</v>
      </c>
      <c r="T30" s="399"/>
      <c r="U30" s="403">
        <v>1</v>
      </c>
      <c r="V30" s="399"/>
      <c r="W30" s="403">
        <v>1</v>
      </c>
      <c r="X30" s="399"/>
      <c r="Y30" s="403">
        <v>1</v>
      </c>
      <c r="Z30" s="399"/>
      <c r="AA30" s="399"/>
      <c r="AB30" s="403">
        <v>480</v>
      </c>
      <c r="AC30" s="403">
        <v>666</v>
      </c>
      <c r="AD30" s="403">
        <v>251</v>
      </c>
      <c r="AE30" s="403">
        <v>206</v>
      </c>
      <c r="AF30" s="399"/>
      <c r="AG30" s="399"/>
      <c r="AH30" s="403">
        <v>130</v>
      </c>
      <c r="AI30" s="403">
        <v>190</v>
      </c>
      <c r="AJ30" s="405" t="s">
        <v>52</v>
      </c>
    </row>
    <row r="31" spans="1:35" ht="12">
      <c r="A31" s="402" t="s">
        <v>463</v>
      </c>
      <c r="B31" s="403">
        <f t="shared" si="2"/>
        <v>597</v>
      </c>
      <c r="C31" s="403">
        <v>1</v>
      </c>
      <c r="D31" s="404">
        <v>13</v>
      </c>
      <c r="E31" s="404">
        <v>1</v>
      </c>
      <c r="F31" s="404">
        <v>1</v>
      </c>
      <c r="G31" s="399"/>
      <c r="H31" s="399"/>
      <c r="I31" s="399"/>
      <c r="J31" s="399"/>
      <c r="K31" s="403">
        <v>221</v>
      </c>
      <c r="L31" s="403">
        <v>313</v>
      </c>
      <c r="M31" s="399"/>
      <c r="N31" s="399"/>
      <c r="O31" s="399"/>
      <c r="P31" s="399"/>
      <c r="Q31" s="402" t="s">
        <v>463</v>
      </c>
      <c r="R31" s="399"/>
      <c r="S31" s="399"/>
      <c r="T31" s="399"/>
      <c r="U31" s="403">
        <v>1</v>
      </c>
      <c r="V31" s="399"/>
      <c r="W31" s="399"/>
      <c r="X31" s="403">
        <v>3</v>
      </c>
      <c r="Y31" s="403">
        <v>2</v>
      </c>
      <c r="Z31" s="399"/>
      <c r="AA31" s="399"/>
      <c r="AB31" s="403">
        <v>2</v>
      </c>
      <c r="AC31" s="403">
        <v>6</v>
      </c>
      <c r="AD31" s="403">
        <v>5</v>
      </c>
      <c r="AE31" s="403">
        <v>6</v>
      </c>
      <c r="AF31" s="399"/>
      <c r="AG31" s="399"/>
      <c r="AH31" s="403">
        <v>10</v>
      </c>
      <c r="AI31" s="403">
        <v>12</v>
      </c>
    </row>
    <row r="32" spans="1:35" ht="12">
      <c r="A32" s="402" t="s">
        <v>514</v>
      </c>
      <c r="B32" s="403">
        <f t="shared" si="2"/>
        <v>240</v>
      </c>
      <c r="C32" s="403">
        <v>48</v>
      </c>
      <c r="D32" s="404">
        <v>64</v>
      </c>
      <c r="E32" s="404"/>
      <c r="F32" s="404"/>
      <c r="G32" s="399"/>
      <c r="H32" s="399"/>
      <c r="I32" s="399"/>
      <c r="J32" s="403">
        <v>4</v>
      </c>
      <c r="K32" s="399"/>
      <c r="L32" s="399"/>
      <c r="M32" s="399"/>
      <c r="N32" s="399"/>
      <c r="O32" s="399"/>
      <c r="P32" s="399"/>
      <c r="Q32" s="402" t="s">
        <v>514</v>
      </c>
      <c r="R32" s="399"/>
      <c r="S32" s="399"/>
      <c r="T32" s="399"/>
      <c r="U32" s="399"/>
      <c r="V32" s="399"/>
      <c r="W32" s="399"/>
      <c r="X32" s="399"/>
      <c r="Y32" s="399"/>
      <c r="Z32" s="403">
        <v>1</v>
      </c>
      <c r="AA32" s="399"/>
      <c r="AB32" s="403">
        <v>27</v>
      </c>
      <c r="AC32" s="403">
        <v>47</v>
      </c>
      <c r="AD32" s="403">
        <v>13</v>
      </c>
      <c r="AE32" s="403">
        <v>15</v>
      </c>
      <c r="AF32" s="399"/>
      <c r="AG32" s="399"/>
      <c r="AH32" s="403">
        <v>14</v>
      </c>
      <c r="AI32" s="403">
        <v>7</v>
      </c>
    </row>
    <row r="33" spans="1:35" ht="12">
      <c r="A33" s="402" t="s">
        <v>515</v>
      </c>
      <c r="B33" s="399"/>
      <c r="C33" s="399"/>
      <c r="D33" s="404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402" t="s">
        <v>515</v>
      </c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</row>
    <row r="34" spans="14:34" ht="12">
      <c r="N34" s="391" t="s">
        <v>190</v>
      </c>
      <c r="AH34" s="405" t="s">
        <v>380</v>
      </c>
    </row>
  </sheetData>
  <sheetProtection password="CA55" sheet="1" objects="1" scenarios="1"/>
  <mergeCells count="29">
    <mergeCell ref="AB11:AC11"/>
    <mergeCell ref="AD11:AE11"/>
    <mergeCell ref="AF11:AG11"/>
    <mergeCell ref="AH11:AI11"/>
    <mergeCell ref="T11:U11"/>
    <mergeCell ref="V11:W11"/>
    <mergeCell ref="X11:Y11"/>
    <mergeCell ref="Z11:AA11"/>
    <mergeCell ref="K11:L11"/>
    <mergeCell ref="M11:N11"/>
    <mergeCell ref="O11:P11"/>
    <mergeCell ref="R11:S11"/>
    <mergeCell ref="C11:D11"/>
    <mergeCell ref="E11:F11"/>
    <mergeCell ref="G11:H11"/>
    <mergeCell ref="I11:J11"/>
    <mergeCell ref="AF9:AG9"/>
    <mergeCell ref="AH7:AI7"/>
    <mergeCell ref="O8:P8"/>
    <mergeCell ref="E8:F8"/>
    <mergeCell ref="K8:L8"/>
    <mergeCell ref="E7:F7"/>
    <mergeCell ref="AF8:AG8"/>
    <mergeCell ref="Q1:AI1"/>
    <mergeCell ref="Q3:AI3"/>
    <mergeCell ref="Q4:AI4"/>
    <mergeCell ref="A1:P1"/>
    <mergeCell ref="A3:P3"/>
    <mergeCell ref="A4:P4"/>
  </mergeCells>
  <printOptions horizontalCentered="1"/>
  <pageMargins left="0.43" right="0.4" top="0.5905511811023623" bottom="0.6" header="0" footer="0"/>
  <pageSetup horizontalDpi="300" verticalDpi="300" orientation="landscape" scale="85" r:id="rId1"/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52"/>
  <sheetViews>
    <sheetView showGridLines="0" workbookViewId="0" topLeftCell="A1">
      <selection activeCell="C31" sqref="C31"/>
    </sheetView>
  </sheetViews>
  <sheetFormatPr defaultColWidth="15.3984375" defaultRowHeight="9"/>
  <cols>
    <col min="1" max="1" width="60.19921875" style="406" customWidth="1"/>
    <col min="2" max="2" width="13" style="406" customWidth="1"/>
    <col min="3" max="3" width="11.19921875" style="406" customWidth="1"/>
    <col min="4" max="5" width="10.59765625" style="406" customWidth="1"/>
    <col min="6" max="6" width="10.796875" style="406" customWidth="1"/>
    <col min="7" max="18" width="10.59765625" style="406" customWidth="1"/>
    <col min="19" max="19" width="5.796875" style="406" customWidth="1"/>
    <col min="20" max="20" width="2.59765625" style="406" customWidth="1"/>
    <col min="21" max="16384" width="15.3984375" style="406" customWidth="1"/>
  </cols>
  <sheetData>
    <row r="1" spans="1:18" ht="12">
      <c r="A1" s="1145" t="s">
        <v>74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</row>
    <row r="2" spans="1:18" ht="12">
      <c r="A2" s="1145" t="s">
        <v>592</v>
      </c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</row>
    <row r="3" spans="1:18" ht="12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</row>
    <row r="4" spans="1:21" ht="12">
      <c r="A4" s="408" t="s">
        <v>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U4" s="409" t="s">
        <v>52</v>
      </c>
    </row>
    <row r="5" spans="1:18" ht="12" customHeight="1">
      <c r="A5" s="410"/>
      <c r="B5" s="411" t="s">
        <v>593</v>
      </c>
      <c r="C5" s="412"/>
      <c r="D5" s="412"/>
      <c r="E5" s="1146" t="s">
        <v>594</v>
      </c>
      <c r="F5" s="1146"/>
      <c r="G5" s="1147">
        <v>16</v>
      </c>
      <c r="H5" s="1147"/>
      <c r="I5" s="1146">
        <v>17</v>
      </c>
      <c r="J5" s="1146"/>
      <c r="K5" s="1146">
        <v>18</v>
      </c>
      <c r="L5" s="1146"/>
      <c r="M5" s="414" t="s">
        <v>595</v>
      </c>
      <c r="N5" s="412"/>
      <c r="O5" s="414" t="s">
        <v>596</v>
      </c>
      <c r="P5" s="412"/>
      <c r="Q5" s="414" t="s">
        <v>597</v>
      </c>
      <c r="R5" s="412"/>
    </row>
    <row r="6" spans="1:18" ht="12.75" customHeight="1">
      <c r="A6" s="415" t="s">
        <v>80</v>
      </c>
      <c r="B6" s="411" t="s">
        <v>128</v>
      </c>
      <c r="C6" s="413" t="s">
        <v>180</v>
      </c>
      <c r="D6" s="413" t="s">
        <v>179</v>
      </c>
      <c r="E6" s="413" t="s">
        <v>180</v>
      </c>
      <c r="F6" s="413" t="s">
        <v>179</v>
      </c>
      <c r="G6" s="413" t="s">
        <v>598</v>
      </c>
      <c r="H6" s="413" t="s">
        <v>179</v>
      </c>
      <c r="I6" s="413" t="s">
        <v>180</v>
      </c>
      <c r="J6" s="413" t="s">
        <v>599</v>
      </c>
      <c r="K6" s="413" t="s">
        <v>180</v>
      </c>
      <c r="L6" s="413" t="s">
        <v>179</v>
      </c>
      <c r="M6" s="413" t="s">
        <v>180</v>
      </c>
      <c r="N6" s="413" t="s">
        <v>179</v>
      </c>
      <c r="O6" s="413" t="s">
        <v>180</v>
      </c>
      <c r="P6" s="413" t="s">
        <v>179</v>
      </c>
      <c r="Q6" s="413" t="s">
        <v>180</v>
      </c>
      <c r="R6" s="413" t="s">
        <v>179</v>
      </c>
    </row>
    <row r="7" spans="1:18" ht="15" customHeight="1">
      <c r="A7" s="416" t="s">
        <v>82</v>
      </c>
      <c r="B7" s="417">
        <f aca="true" t="shared" si="0" ref="B7:R7">(B8+B14+B34)</f>
        <v>15006</v>
      </c>
      <c r="C7" s="417">
        <f t="shared" si="0"/>
        <v>6789</v>
      </c>
      <c r="D7" s="417">
        <f t="shared" si="0"/>
        <v>8217</v>
      </c>
      <c r="E7" s="417">
        <f t="shared" si="0"/>
        <v>1368</v>
      </c>
      <c r="F7" s="417">
        <f t="shared" si="0"/>
        <v>1667</v>
      </c>
      <c r="G7" s="417">
        <f t="shared" si="0"/>
        <v>957</v>
      </c>
      <c r="H7" s="417">
        <f t="shared" si="0"/>
        <v>1160</v>
      </c>
      <c r="I7" s="417">
        <f t="shared" si="0"/>
        <v>895</v>
      </c>
      <c r="J7" s="417">
        <f t="shared" si="0"/>
        <v>1152</v>
      </c>
      <c r="K7" s="417">
        <f t="shared" si="0"/>
        <v>738</v>
      </c>
      <c r="L7" s="417">
        <f t="shared" si="0"/>
        <v>977</v>
      </c>
      <c r="M7" s="417">
        <f t="shared" si="0"/>
        <v>704</v>
      </c>
      <c r="N7" s="417">
        <f t="shared" si="0"/>
        <v>1080</v>
      </c>
      <c r="O7" s="417">
        <f t="shared" si="0"/>
        <v>1623</v>
      </c>
      <c r="P7" s="417">
        <f t="shared" si="0"/>
        <v>1614</v>
      </c>
      <c r="Q7" s="417">
        <f t="shared" si="0"/>
        <v>516</v>
      </c>
      <c r="R7" s="417">
        <f t="shared" si="0"/>
        <v>576</v>
      </c>
    </row>
    <row r="8" spans="1:18" ht="12">
      <c r="A8" s="418" t="s">
        <v>84</v>
      </c>
      <c r="B8" s="417">
        <f>SUM(B9+B11)</f>
        <v>28</v>
      </c>
      <c r="C8" s="417">
        <f>SUM(C9+C11)</f>
        <v>21</v>
      </c>
      <c r="D8" s="417">
        <f>SUM(D9+D11)</f>
        <v>7</v>
      </c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7">
        <f>SUM(Q9+Q11)</f>
        <v>21</v>
      </c>
      <c r="R8" s="417">
        <f>SUM(R9+R11)</f>
        <v>7</v>
      </c>
    </row>
    <row r="9" spans="1:18" ht="12">
      <c r="A9" s="420" t="s">
        <v>600</v>
      </c>
      <c r="B9" s="421">
        <f>SUM(B10)</f>
        <v>13</v>
      </c>
      <c r="C9" s="421">
        <f>SUM(C10)</f>
        <v>12</v>
      </c>
      <c r="D9" s="421">
        <f>SUM(D10)</f>
        <v>1</v>
      </c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1">
        <f>SUM(Q10)</f>
        <v>12</v>
      </c>
      <c r="R9" s="421">
        <f>SUM(R10)</f>
        <v>1</v>
      </c>
    </row>
    <row r="10" spans="1:18" ht="12">
      <c r="A10" s="420" t="s">
        <v>601</v>
      </c>
      <c r="B10" s="421">
        <f>SUM(C10:D10)</f>
        <v>13</v>
      </c>
      <c r="C10" s="421">
        <f>SUM(E10+G10+I10+K10+M10+O10+Q10)</f>
        <v>12</v>
      </c>
      <c r="D10" s="421">
        <f>SUM(F10+H10+J10+L10+N10+P10+R10)</f>
        <v>1</v>
      </c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1">
        <v>12</v>
      </c>
      <c r="R10" s="421">
        <v>1</v>
      </c>
    </row>
    <row r="11" spans="1:18" ht="12">
      <c r="A11" s="418" t="s">
        <v>279</v>
      </c>
      <c r="B11" s="417">
        <f>SUM(B12:B13)</f>
        <v>15</v>
      </c>
      <c r="C11" s="417">
        <f>SUM(C12:C13)</f>
        <v>9</v>
      </c>
      <c r="D11" s="417">
        <f>SUM(D12:D13)</f>
        <v>6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7">
        <f>SUM(Q12:Q13)</f>
        <v>9</v>
      </c>
      <c r="R11" s="417">
        <f>SUM(R12:R13)</f>
        <v>6</v>
      </c>
    </row>
    <row r="12" spans="1:18" ht="12">
      <c r="A12" s="420" t="s">
        <v>602</v>
      </c>
      <c r="B12" s="421">
        <f>SUM(C12:D12)</f>
        <v>7</v>
      </c>
      <c r="C12" s="421">
        <f>SUM(E12+G12+I12+K12+M12+O12+Q12)</f>
        <v>3</v>
      </c>
      <c r="D12" s="421">
        <f>SUM(F12+H12+J12+L12+N12+P12+R12)</f>
        <v>4</v>
      </c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1">
        <v>3</v>
      </c>
      <c r="R12" s="421">
        <v>4</v>
      </c>
    </row>
    <row r="13" spans="1:18" ht="12">
      <c r="A13" s="420" t="s">
        <v>603</v>
      </c>
      <c r="B13" s="421">
        <f>SUM(C13:D13)</f>
        <v>8</v>
      </c>
      <c r="C13" s="421">
        <f>SUM(E13+G13+I13+K13+M13+O13+Q13)</f>
        <v>6</v>
      </c>
      <c r="D13" s="421">
        <f>SUM(F13+H13+J13+L13+N13+P13+R13)</f>
        <v>2</v>
      </c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1">
        <v>6</v>
      </c>
      <c r="R13" s="421">
        <v>2</v>
      </c>
    </row>
    <row r="14" spans="1:18" ht="12">
      <c r="A14" s="418" t="s">
        <v>90</v>
      </c>
      <c r="B14" s="417">
        <f>SUM(B15+B16+B17+B22+B23+B27+B28+B29+B30+B31+B32+B33)</f>
        <v>5941</v>
      </c>
      <c r="C14" s="417">
        <f>SUM(C15+C16+C17+C22+C23+C27+C28+C29+C30+C31+C32+C33)</f>
        <v>2686</v>
      </c>
      <c r="D14" s="417">
        <f>SUM(D15+D16+D17+D22+D23+D27+D28+D29+D30+D31+D32+D33)</f>
        <v>3255</v>
      </c>
      <c r="E14" s="419"/>
      <c r="F14" s="419"/>
      <c r="G14" s="419"/>
      <c r="H14" s="419"/>
      <c r="I14" s="417">
        <f>SUM(I15+I16+I18+I22+I23+I27+I28+I29+I30+I31+I32+I33)</f>
        <v>68</v>
      </c>
      <c r="J14" s="417">
        <f aca="true" t="shared" si="1" ref="J14:R14">SUM(J15+J16+J17+J22+J23+J27+J28+J29+J30+J31+J32+J33)</f>
        <v>106</v>
      </c>
      <c r="K14" s="417">
        <f t="shared" si="1"/>
        <v>296</v>
      </c>
      <c r="L14" s="417">
        <f t="shared" si="1"/>
        <v>522</v>
      </c>
      <c r="M14" s="417">
        <f t="shared" si="1"/>
        <v>396</v>
      </c>
      <c r="N14" s="417">
        <f t="shared" si="1"/>
        <v>752</v>
      </c>
      <c r="O14" s="417">
        <f t="shared" si="1"/>
        <v>1571</v>
      </c>
      <c r="P14" s="417">
        <f t="shared" si="1"/>
        <v>1510</v>
      </c>
      <c r="Q14" s="417">
        <f t="shared" si="1"/>
        <v>367</v>
      </c>
      <c r="R14" s="417">
        <f t="shared" si="1"/>
        <v>374</v>
      </c>
    </row>
    <row r="15" spans="1:18" ht="12">
      <c r="A15" s="420" t="s">
        <v>604</v>
      </c>
      <c r="B15" s="421">
        <f aca="true" t="shared" si="2" ref="B15:B50">SUM(C15:D15)</f>
        <v>80</v>
      </c>
      <c r="C15" s="421">
        <f aca="true" t="shared" si="3" ref="C15:C26">SUM(E15+G15+I15+K15+M15+O15+Q15)</f>
        <v>76</v>
      </c>
      <c r="D15" s="421">
        <f aca="true" t="shared" si="4" ref="D15:D26">SUM(F15+H15+J15+L15+N15+P15+R15)</f>
        <v>4</v>
      </c>
      <c r="E15" s="423"/>
      <c r="F15" s="423"/>
      <c r="G15" s="422"/>
      <c r="H15" s="422"/>
      <c r="I15" s="421">
        <v>2</v>
      </c>
      <c r="J15" s="422"/>
      <c r="K15" s="421">
        <v>8</v>
      </c>
      <c r="L15" s="422"/>
      <c r="M15" s="421">
        <v>8</v>
      </c>
      <c r="N15" s="421">
        <v>2</v>
      </c>
      <c r="O15" s="421">
        <v>40</v>
      </c>
      <c r="P15" s="421">
        <v>2</v>
      </c>
      <c r="Q15" s="421">
        <v>18</v>
      </c>
      <c r="R15" s="422"/>
    </row>
    <row r="16" spans="1:18" ht="12">
      <c r="A16" s="420" t="s">
        <v>138</v>
      </c>
      <c r="B16" s="421">
        <f t="shared" si="2"/>
        <v>67</v>
      </c>
      <c r="C16" s="421">
        <f t="shared" si="3"/>
        <v>29</v>
      </c>
      <c r="D16" s="421">
        <f t="shared" si="4"/>
        <v>38</v>
      </c>
      <c r="E16" s="422"/>
      <c r="F16" s="422"/>
      <c r="G16" s="422"/>
      <c r="H16" s="422"/>
      <c r="I16" s="422"/>
      <c r="J16" s="422"/>
      <c r="K16" s="422"/>
      <c r="L16" s="421">
        <v>2</v>
      </c>
      <c r="M16" s="422"/>
      <c r="N16" s="422"/>
      <c r="O16" s="421">
        <v>6</v>
      </c>
      <c r="P16" s="421">
        <v>5</v>
      </c>
      <c r="Q16" s="421">
        <v>23</v>
      </c>
      <c r="R16" s="421">
        <v>31</v>
      </c>
    </row>
    <row r="17" spans="1:18" ht="12">
      <c r="A17" s="420" t="s">
        <v>184</v>
      </c>
      <c r="B17" s="421">
        <f t="shared" si="2"/>
        <v>2104</v>
      </c>
      <c r="C17" s="421">
        <f t="shared" si="3"/>
        <v>883</v>
      </c>
      <c r="D17" s="421">
        <f t="shared" si="4"/>
        <v>1221</v>
      </c>
      <c r="E17" s="422"/>
      <c r="F17" s="422"/>
      <c r="G17" s="422"/>
      <c r="H17" s="422"/>
      <c r="I17" s="421">
        <f aca="true" t="shared" si="5" ref="I17:R17">SUM(I18:I21)</f>
        <v>32</v>
      </c>
      <c r="J17" s="421">
        <f t="shared" si="5"/>
        <v>68</v>
      </c>
      <c r="K17" s="421">
        <f t="shared" si="5"/>
        <v>65</v>
      </c>
      <c r="L17" s="421">
        <f t="shared" si="5"/>
        <v>136</v>
      </c>
      <c r="M17" s="421">
        <f t="shared" si="5"/>
        <v>96</v>
      </c>
      <c r="N17" s="421">
        <f t="shared" si="5"/>
        <v>350</v>
      </c>
      <c r="O17" s="421">
        <f t="shared" si="5"/>
        <v>597</v>
      </c>
      <c r="P17" s="421">
        <f t="shared" si="5"/>
        <v>468</v>
      </c>
      <c r="Q17" s="421">
        <f t="shared" si="5"/>
        <v>93</v>
      </c>
      <c r="R17" s="421">
        <f t="shared" si="5"/>
        <v>199</v>
      </c>
    </row>
    <row r="18" spans="1:18" ht="12">
      <c r="A18" s="420" t="s">
        <v>605</v>
      </c>
      <c r="B18" s="421">
        <f t="shared" si="2"/>
        <v>521</v>
      </c>
      <c r="C18" s="421">
        <f t="shared" si="3"/>
        <v>181</v>
      </c>
      <c r="D18" s="421">
        <f t="shared" si="4"/>
        <v>340</v>
      </c>
      <c r="E18" s="422"/>
      <c r="F18" s="422"/>
      <c r="G18" s="422"/>
      <c r="H18" s="422"/>
      <c r="I18" s="421">
        <v>32</v>
      </c>
      <c r="J18" s="421">
        <v>68</v>
      </c>
      <c r="K18" s="421">
        <v>63</v>
      </c>
      <c r="L18" s="421">
        <v>135</v>
      </c>
      <c r="M18" s="421">
        <v>22</v>
      </c>
      <c r="N18" s="421">
        <v>47</v>
      </c>
      <c r="O18" s="421">
        <v>49</v>
      </c>
      <c r="P18" s="421">
        <v>63</v>
      </c>
      <c r="Q18" s="421">
        <v>15</v>
      </c>
      <c r="R18" s="421">
        <v>27</v>
      </c>
    </row>
    <row r="19" spans="1:18" ht="12">
      <c r="A19" s="420" t="s">
        <v>606</v>
      </c>
      <c r="B19" s="421">
        <f t="shared" si="2"/>
        <v>590</v>
      </c>
      <c r="C19" s="421">
        <f t="shared" si="3"/>
        <v>277</v>
      </c>
      <c r="D19" s="421">
        <f t="shared" si="4"/>
        <v>313</v>
      </c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1">
        <v>238</v>
      </c>
      <c r="P19" s="421">
        <v>254</v>
      </c>
      <c r="Q19" s="421">
        <v>39</v>
      </c>
      <c r="R19" s="421">
        <v>59</v>
      </c>
    </row>
    <row r="20" spans="1:18" ht="12">
      <c r="A20" s="420" t="s">
        <v>607</v>
      </c>
      <c r="B20" s="421">
        <f t="shared" si="2"/>
        <v>806</v>
      </c>
      <c r="C20" s="421">
        <f t="shared" si="3"/>
        <v>355</v>
      </c>
      <c r="D20" s="421">
        <f t="shared" si="4"/>
        <v>451</v>
      </c>
      <c r="E20" s="422"/>
      <c r="F20" s="422"/>
      <c r="G20" s="422"/>
      <c r="H20" s="422"/>
      <c r="I20" s="422"/>
      <c r="J20" s="422"/>
      <c r="K20" s="422"/>
      <c r="L20" s="422"/>
      <c r="M20" s="421">
        <v>57</v>
      </c>
      <c r="N20" s="421">
        <v>270</v>
      </c>
      <c r="O20" s="421">
        <v>259</v>
      </c>
      <c r="P20" s="421">
        <v>68</v>
      </c>
      <c r="Q20" s="421">
        <v>39</v>
      </c>
      <c r="R20" s="421">
        <v>113</v>
      </c>
    </row>
    <row r="21" spans="1:18" ht="12">
      <c r="A21" s="420" t="s">
        <v>608</v>
      </c>
      <c r="B21" s="421">
        <f t="shared" si="2"/>
        <v>187</v>
      </c>
      <c r="C21" s="421">
        <f t="shared" si="3"/>
        <v>70</v>
      </c>
      <c r="D21" s="421">
        <f t="shared" si="4"/>
        <v>117</v>
      </c>
      <c r="E21" s="422"/>
      <c r="F21" s="422"/>
      <c r="G21" s="422"/>
      <c r="H21" s="422"/>
      <c r="I21" s="422"/>
      <c r="J21" s="422"/>
      <c r="K21" s="421">
        <v>2</v>
      </c>
      <c r="L21" s="421">
        <v>1</v>
      </c>
      <c r="M21" s="421">
        <v>17</v>
      </c>
      <c r="N21" s="421">
        <v>33</v>
      </c>
      <c r="O21" s="421">
        <v>51</v>
      </c>
      <c r="P21" s="421">
        <v>83</v>
      </c>
      <c r="Q21" s="422"/>
      <c r="R21" s="422"/>
    </row>
    <row r="22" spans="1:18" ht="12">
      <c r="A22" s="420" t="s">
        <v>186</v>
      </c>
      <c r="B22" s="421">
        <f t="shared" si="2"/>
        <v>1078</v>
      </c>
      <c r="C22" s="421">
        <f t="shared" si="3"/>
        <v>565</v>
      </c>
      <c r="D22" s="421">
        <f t="shared" si="4"/>
        <v>513</v>
      </c>
      <c r="E22" s="423"/>
      <c r="F22" s="423"/>
      <c r="G22" s="422"/>
      <c r="H22" s="422"/>
      <c r="I22" s="421">
        <v>11</v>
      </c>
      <c r="J22" s="421">
        <v>14</v>
      </c>
      <c r="K22" s="421">
        <v>50</v>
      </c>
      <c r="L22" s="421">
        <v>66</v>
      </c>
      <c r="M22" s="421">
        <v>79</v>
      </c>
      <c r="N22" s="421">
        <v>102</v>
      </c>
      <c r="O22" s="421">
        <v>332</v>
      </c>
      <c r="P22" s="421">
        <v>291</v>
      </c>
      <c r="Q22" s="421">
        <v>93</v>
      </c>
      <c r="R22" s="421">
        <v>40</v>
      </c>
    </row>
    <row r="23" spans="1:18" ht="12">
      <c r="A23" s="420" t="s">
        <v>146</v>
      </c>
      <c r="B23" s="421">
        <f t="shared" si="2"/>
        <v>260</v>
      </c>
      <c r="C23" s="421">
        <f t="shared" si="3"/>
        <v>133</v>
      </c>
      <c r="D23" s="421">
        <f t="shared" si="4"/>
        <v>127</v>
      </c>
      <c r="E23" s="423"/>
      <c r="F23" s="423"/>
      <c r="G23" s="423"/>
      <c r="H23" s="423"/>
      <c r="I23" s="423">
        <f>SUM(I24:I26)</f>
        <v>1</v>
      </c>
      <c r="J23" s="423">
        <f>SUM(J24:J26)</f>
        <v>6</v>
      </c>
      <c r="K23" s="423">
        <f>SUM(K24:K26)</f>
        <v>24</v>
      </c>
      <c r="L23" s="423">
        <f>SUM(L24:L26)</f>
        <v>27</v>
      </c>
      <c r="M23" s="423">
        <v>35</v>
      </c>
      <c r="N23" s="423">
        <f>SUM(N24:N26)</f>
        <v>42</v>
      </c>
      <c r="O23" s="423">
        <f>SUM(O24:O26)</f>
        <v>52</v>
      </c>
      <c r="P23" s="423">
        <f>SUM(P24:P26)</f>
        <v>30</v>
      </c>
      <c r="Q23" s="423">
        <v>21</v>
      </c>
      <c r="R23" s="423">
        <f>SUM(R24:R26)</f>
        <v>22</v>
      </c>
    </row>
    <row r="24" spans="1:18" ht="12">
      <c r="A24" s="420" t="s">
        <v>605</v>
      </c>
      <c r="B24" s="421">
        <f t="shared" si="2"/>
        <v>153</v>
      </c>
      <c r="C24" s="421">
        <f t="shared" si="3"/>
        <v>79</v>
      </c>
      <c r="D24" s="421">
        <f t="shared" si="4"/>
        <v>74</v>
      </c>
      <c r="E24" s="422"/>
      <c r="F24" s="422"/>
      <c r="G24" s="422"/>
      <c r="H24" s="422"/>
      <c r="I24" s="421">
        <v>1</v>
      </c>
      <c r="J24" s="421">
        <v>6</v>
      </c>
      <c r="K24" s="421">
        <v>20</v>
      </c>
      <c r="L24" s="421">
        <v>23</v>
      </c>
      <c r="M24" s="421">
        <v>19</v>
      </c>
      <c r="N24" s="421">
        <v>24</v>
      </c>
      <c r="O24" s="421">
        <v>29</v>
      </c>
      <c r="P24" s="421">
        <v>8</v>
      </c>
      <c r="Q24" s="421">
        <v>10</v>
      </c>
      <c r="R24" s="421">
        <v>13</v>
      </c>
    </row>
    <row r="25" spans="1:18" ht="12">
      <c r="A25" s="420" t="s">
        <v>609</v>
      </c>
      <c r="B25" s="421">
        <f t="shared" si="2"/>
        <v>31</v>
      </c>
      <c r="C25" s="421">
        <f t="shared" si="3"/>
        <v>17</v>
      </c>
      <c r="D25" s="421">
        <f t="shared" si="4"/>
        <v>14</v>
      </c>
      <c r="E25" s="422"/>
      <c r="F25" s="422"/>
      <c r="G25" s="422"/>
      <c r="H25" s="422"/>
      <c r="I25" s="422"/>
      <c r="J25" s="422"/>
      <c r="K25" s="421">
        <v>1</v>
      </c>
      <c r="L25" s="422"/>
      <c r="M25" s="421">
        <v>1</v>
      </c>
      <c r="N25" s="422"/>
      <c r="O25" s="421">
        <v>9</v>
      </c>
      <c r="P25" s="421">
        <v>9</v>
      </c>
      <c r="Q25" s="421">
        <v>6</v>
      </c>
      <c r="R25" s="421">
        <v>5</v>
      </c>
    </row>
    <row r="26" spans="1:18" ht="12">
      <c r="A26" s="420" t="s">
        <v>610</v>
      </c>
      <c r="B26" s="421">
        <f t="shared" si="2"/>
        <v>76</v>
      </c>
      <c r="C26" s="421">
        <f t="shared" si="3"/>
        <v>37</v>
      </c>
      <c r="D26" s="421">
        <f t="shared" si="4"/>
        <v>39</v>
      </c>
      <c r="E26" s="422"/>
      <c r="F26" s="422"/>
      <c r="G26" s="422"/>
      <c r="H26" s="422"/>
      <c r="I26" s="422"/>
      <c r="J26" s="422"/>
      <c r="K26" s="421">
        <v>3</v>
      </c>
      <c r="L26" s="421">
        <v>4</v>
      </c>
      <c r="M26" s="421">
        <v>20</v>
      </c>
      <c r="N26" s="421">
        <v>18</v>
      </c>
      <c r="O26" s="421">
        <v>14</v>
      </c>
      <c r="P26" s="421">
        <v>13</v>
      </c>
      <c r="Q26" s="422"/>
      <c r="R26" s="421">
        <v>4</v>
      </c>
    </row>
    <row r="27" spans="1:18" ht="12">
      <c r="A27" s="420" t="s">
        <v>148</v>
      </c>
      <c r="B27" s="421">
        <f t="shared" si="2"/>
        <v>167</v>
      </c>
      <c r="C27" s="421">
        <v>17</v>
      </c>
      <c r="D27" s="421">
        <v>150</v>
      </c>
      <c r="E27" s="422"/>
      <c r="F27" s="422"/>
      <c r="G27" s="422"/>
      <c r="H27" s="422"/>
      <c r="I27" s="422"/>
      <c r="J27" s="421">
        <v>3</v>
      </c>
      <c r="K27" s="421">
        <v>3</v>
      </c>
      <c r="L27" s="421">
        <v>25</v>
      </c>
      <c r="M27" s="421">
        <v>3</v>
      </c>
      <c r="N27" s="421">
        <v>31</v>
      </c>
      <c r="O27" s="421">
        <v>10</v>
      </c>
      <c r="P27" s="421">
        <v>86</v>
      </c>
      <c r="Q27" s="421">
        <v>3</v>
      </c>
      <c r="R27" s="421">
        <v>3</v>
      </c>
    </row>
    <row r="28" spans="1:18" ht="12">
      <c r="A28" s="420" t="s">
        <v>149</v>
      </c>
      <c r="B28" s="421">
        <f t="shared" si="2"/>
        <v>51</v>
      </c>
      <c r="C28" s="421">
        <f aca="true" t="shared" si="6" ref="C28:D32">SUM(E28+G28+I28+K28+M28+O28+Q28)</f>
        <v>43</v>
      </c>
      <c r="D28" s="421">
        <f t="shared" si="6"/>
        <v>8</v>
      </c>
      <c r="E28" s="423"/>
      <c r="F28" s="423"/>
      <c r="G28" s="422"/>
      <c r="H28" s="422"/>
      <c r="I28" s="421">
        <v>3</v>
      </c>
      <c r="J28" s="422"/>
      <c r="K28" s="421">
        <v>4</v>
      </c>
      <c r="L28" s="421">
        <v>1</v>
      </c>
      <c r="M28" s="421">
        <v>4</v>
      </c>
      <c r="N28" s="421">
        <v>4</v>
      </c>
      <c r="O28" s="421">
        <v>25</v>
      </c>
      <c r="P28" s="421">
        <v>3</v>
      </c>
      <c r="Q28" s="421">
        <v>7</v>
      </c>
      <c r="R28" s="422"/>
    </row>
    <row r="29" spans="1:18" ht="12">
      <c r="A29" s="420" t="s">
        <v>150</v>
      </c>
      <c r="B29" s="421">
        <f t="shared" si="2"/>
        <v>273</v>
      </c>
      <c r="C29" s="421">
        <f t="shared" si="6"/>
        <v>172</v>
      </c>
      <c r="D29" s="421">
        <f t="shared" si="6"/>
        <v>101</v>
      </c>
      <c r="E29" s="423"/>
      <c r="F29" s="423"/>
      <c r="G29" s="422"/>
      <c r="H29" s="422"/>
      <c r="I29" s="421">
        <v>4</v>
      </c>
      <c r="J29" s="421">
        <v>5</v>
      </c>
      <c r="K29" s="421">
        <v>35</v>
      </c>
      <c r="L29" s="421">
        <v>26</v>
      </c>
      <c r="M29" s="421">
        <v>31</v>
      </c>
      <c r="N29" s="421">
        <v>24</v>
      </c>
      <c r="O29" s="421">
        <v>76</v>
      </c>
      <c r="P29" s="421">
        <v>32</v>
      </c>
      <c r="Q29" s="421">
        <v>26</v>
      </c>
      <c r="R29" s="421">
        <v>14</v>
      </c>
    </row>
    <row r="30" spans="1:18" ht="12">
      <c r="A30" s="420" t="s">
        <v>151</v>
      </c>
      <c r="B30" s="421">
        <f t="shared" si="2"/>
        <v>577</v>
      </c>
      <c r="C30" s="421">
        <f t="shared" si="6"/>
        <v>266</v>
      </c>
      <c r="D30" s="421">
        <f t="shared" si="6"/>
        <v>311</v>
      </c>
      <c r="E30" s="423"/>
      <c r="F30" s="423"/>
      <c r="G30" s="422"/>
      <c r="H30" s="422"/>
      <c r="I30" s="421">
        <v>7</v>
      </c>
      <c r="J30" s="421">
        <v>5</v>
      </c>
      <c r="K30" s="421">
        <v>33</v>
      </c>
      <c r="L30" s="421">
        <v>33</v>
      </c>
      <c r="M30" s="421">
        <v>50</v>
      </c>
      <c r="N30" s="421">
        <v>59</v>
      </c>
      <c r="O30" s="421">
        <v>161</v>
      </c>
      <c r="P30" s="421">
        <v>194</v>
      </c>
      <c r="Q30" s="421">
        <v>15</v>
      </c>
      <c r="R30" s="421">
        <v>20</v>
      </c>
    </row>
    <row r="31" spans="1:18" ht="12">
      <c r="A31" s="420" t="s">
        <v>152</v>
      </c>
      <c r="B31" s="421">
        <f t="shared" si="2"/>
        <v>192</v>
      </c>
      <c r="C31" s="421">
        <f t="shared" si="6"/>
        <v>166</v>
      </c>
      <c r="D31" s="421">
        <f t="shared" si="6"/>
        <v>26</v>
      </c>
      <c r="E31" s="423"/>
      <c r="F31" s="423"/>
      <c r="G31" s="422"/>
      <c r="H31" s="422"/>
      <c r="I31" s="421">
        <v>8</v>
      </c>
      <c r="J31" s="422"/>
      <c r="K31" s="421">
        <v>10</v>
      </c>
      <c r="L31" s="421">
        <v>4</v>
      </c>
      <c r="M31" s="421">
        <v>29</v>
      </c>
      <c r="N31" s="421">
        <v>4</v>
      </c>
      <c r="O31" s="421">
        <v>102</v>
      </c>
      <c r="P31" s="421">
        <v>16</v>
      </c>
      <c r="Q31" s="421">
        <v>17</v>
      </c>
      <c r="R31" s="421">
        <v>2</v>
      </c>
    </row>
    <row r="32" spans="1:18" ht="12">
      <c r="A32" s="420" t="s">
        <v>153</v>
      </c>
      <c r="B32" s="421">
        <f t="shared" si="2"/>
        <v>347</v>
      </c>
      <c r="C32" s="421">
        <f t="shared" si="6"/>
        <v>137</v>
      </c>
      <c r="D32" s="421">
        <f t="shared" si="6"/>
        <v>210</v>
      </c>
      <c r="E32" s="423"/>
      <c r="F32" s="423"/>
      <c r="G32" s="422"/>
      <c r="H32" s="422"/>
      <c r="I32" s="422"/>
      <c r="J32" s="421">
        <v>5</v>
      </c>
      <c r="K32" s="421">
        <v>19</v>
      </c>
      <c r="L32" s="421">
        <v>32</v>
      </c>
      <c r="M32" s="421">
        <v>23</v>
      </c>
      <c r="N32" s="421">
        <v>39</v>
      </c>
      <c r="O32" s="421">
        <v>87</v>
      </c>
      <c r="P32" s="421">
        <v>112</v>
      </c>
      <c r="Q32" s="421">
        <v>8</v>
      </c>
      <c r="R32" s="421">
        <v>22</v>
      </c>
    </row>
    <row r="33" spans="1:18" ht="12">
      <c r="A33" s="420" t="s">
        <v>154</v>
      </c>
      <c r="B33" s="421">
        <f t="shared" si="2"/>
        <v>745</v>
      </c>
      <c r="C33" s="421">
        <v>199</v>
      </c>
      <c r="D33" s="421">
        <v>546</v>
      </c>
      <c r="E33" s="422"/>
      <c r="F33" s="422"/>
      <c r="G33" s="422"/>
      <c r="H33" s="422"/>
      <c r="I33" s="422"/>
      <c r="J33" s="422"/>
      <c r="K33" s="421">
        <v>45</v>
      </c>
      <c r="L33" s="421">
        <v>170</v>
      </c>
      <c r="M33" s="421">
        <v>38</v>
      </c>
      <c r="N33" s="421">
        <v>95</v>
      </c>
      <c r="O33" s="421">
        <v>83</v>
      </c>
      <c r="P33" s="421">
        <v>271</v>
      </c>
      <c r="Q33" s="421">
        <v>43</v>
      </c>
      <c r="R33" s="421">
        <v>21</v>
      </c>
    </row>
    <row r="34" spans="1:18" ht="12">
      <c r="A34" s="418" t="s">
        <v>109</v>
      </c>
      <c r="B34" s="417">
        <f t="shared" si="2"/>
        <v>9037</v>
      </c>
      <c r="C34" s="417">
        <f aca="true" t="shared" si="7" ref="C34:C50">SUM(E34+G34+I34+K34+M34+O34+Q34)</f>
        <v>4082</v>
      </c>
      <c r="D34" s="417">
        <f aca="true" t="shared" si="8" ref="D34:D50">SUM(F34+H34+J34+L34+N34+P34+R34)</f>
        <v>4955</v>
      </c>
      <c r="E34" s="417">
        <f aca="true" t="shared" si="9" ref="E34:R34">SUM(E35:E50)</f>
        <v>1368</v>
      </c>
      <c r="F34" s="417">
        <f t="shared" si="9"/>
        <v>1667</v>
      </c>
      <c r="G34" s="417">
        <f t="shared" si="9"/>
        <v>957</v>
      </c>
      <c r="H34" s="417">
        <f t="shared" si="9"/>
        <v>1160</v>
      </c>
      <c r="I34" s="417">
        <f t="shared" si="9"/>
        <v>827</v>
      </c>
      <c r="J34" s="417">
        <f t="shared" si="9"/>
        <v>1046</v>
      </c>
      <c r="K34" s="417">
        <f t="shared" si="9"/>
        <v>442</v>
      </c>
      <c r="L34" s="417">
        <f t="shared" si="9"/>
        <v>455</v>
      </c>
      <c r="M34" s="417">
        <f t="shared" si="9"/>
        <v>308</v>
      </c>
      <c r="N34" s="417">
        <f t="shared" si="9"/>
        <v>328</v>
      </c>
      <c r="O34" s="417">
        <f t="shared" si="9"/>
        <v>52</v>
      </c>
      <c r="P34" s="417">
        <f t="shared" si="9"/>
        <v>104</v>
      </c>
      <c r="Q34" s="417">
        <f t="shared" si="9"/>
        <v>128</v>
      </c>
      <c r="R34" s="417">
        <f t="shared" si="9"/>
        <v>195</v>
      </c>
    </row>
    <row r="35" spans="1:18" ht="12">
      <c r="A35" s="420" t="s">
        <v>155</v>
      </c>
      <c r="B35" s="421">
        <f t="shared" si="2"/>
        <v>2176</v>
      </c>
      <c r="C35" s="421">
        <f t="shared" si="7"/>
        <v>1064</v>
      </c>
      <c r="D35" s="421">
        <f t="shared" si="8"/>
        <v>1112</v>
      </c>
      <c r="E35" s="421">
        <v>364</v>
      </c>
      <c r="F35" s="421">
        <v>438</v>
      </c>
      <c r="G35" s="421">
        <v>235</v>
      </c>
      <c r="H35" s="421">
        <v>267</v>
      </c>
      <c r="I35" s="421">
        <v>164</v>
      </c>
      <c r="J35" s="421">
        <v>197</v>
      </c>
      <c r="K35" s="421">
        <v>163</v>
      </c>
      <c r="L35" s="421">
        <v>164</v>
      </c>
      <c r="M35" s="421">
        <v>80</v>
      </c>
      <c r="N35" s="421">
        <v>37</v>
      </c>
      <c r="O35" s="421">
        <v>12</v>
      </c>
      <c r="P35" s="421">
        <v>9</v>
      </c>
      <c r="Q35" s="421">
        <v>46</v>
      </c>
      <c r="R35" s="422"/>
    </row>
    <row r="36" spans="1:18" ht="12">
      <c r="A36" s="420" t="s">
        <v>156</v>
      </c>
      <c r="B36" s="421">
        <f t="shared" si="2"/>
        <v>488</v>
      </c>
      <c r="C36" s="421">
        <f t="shared" si="7"/>
        <v>241</v>
      </c>
      <c r="D36" s="421">
        <f t="shared" si="8"/>
        <v>247</v>
      </c>
      <c r="E36" s="421">
        <v>82</v>
      </c>
      <c r="F36" s="421">
        <v>96</v>
      </c>
      <c r="G36" s="421">
        <v>75</v>
      </c>
      <c r="H36" s="421">
        <v>77</v>
      </c>
      <c r="I36" s="421">
        <v>48</v>
      </c>
      <c r="J36" s="421">
        <v>60</v>
      </c>
      <c r="K36" s="421">
        <v>23</v>
      </c>
      <c r="L36" s="421">
        <v>9</v>
      </c>
      <c r="M36" s="421">
        <v>8</v>
      </c>
      <c r="N36" s="421">
        <v>3</v>
      </c>
      <c r="O36" s="422"/>
      <c r="P36" s="421">
        <v>1</v>
      </c>
      <c r="Q36" s="421">
        <v>5</v>
      </c>
      <c r="R36" s="421">
        <v>1</v>
      </c>
    </row>
    <row r="37" spans="1:18" ht="12">
      <c r="A37" s="420" t="s">
        <v>157</v>
      </c>
      <c r="B37" s="421">
        <f t="shared" si="2"/>
        <v>550</v>
      </c>
      <c r="C37" s="421">
        <f t="shared" si="7"/>
        <v>284</v>
      </c>
      <c r="D37" s="421">
        <f t="shared" si="8"/>
        <v>266</v>
      </c>
      <c r="E37" s="421">
        <v>101</v>
      </c>
      <c r="F37" s="421">
        <v>101</v>
      </c>
      <c r="G37" s="421">
        <v>66</v>
      </c>
      <c r="H37" s="421">
        <v>60</v>
      </c>
      <c r="I37" s="421">
        <v>85</v>
      </c>
      <c r="J37" s="421">
        <v>80</v>
      </c>
      <c r="K37" s="421">
        <v>15</v>
      </c>
      <c r="L37" s="421">
        <v>15</v>
      </c>
      <c r="M37" s="421">
        <v>13</v>
      </c>
      <c r="N37" s="421">
        <v>9</v>
      </c>
      <c r="O37" s="421">
        <v>3</v>
      </c>
      <c r="P37" s="421">
        <v>1</v>
      </c>
      <c r="Q37" s="421">
        <v>1</v>
      </c>
      <c r="R37" s="422"/>
    </row>
    <row r="38" spans="1:18" ht="12">
      <c r="A38" s="420" t="s">
        <v>158</v>
      </c>
      <c r="B38" s="421">
        <f t="shared" si="2"/>
        <v>402</v>
      </c>
      <c r="C38" s="421">
        <f t="shared" si="7"/>
        <v>185</v>
      </c>
      <c r="D38" s="421">
        <f t="shared" si="8"/>
        <v>217</v>
      </c>
      <c r="E38" s="421">
        <v>99</v>
      </c>
      <c r="F38" s="421">
        <v>111</v>
      </c>
      <c r="G38" s="421">
        <v>34</v>
      </c>
      <c r="H38" s="421">
        <v>42</v>
      </c>
      <c r="I38" s="421">
        <v>28</v>
      </c>
      <c r="J38" s="421">
        <v>43</v>
      </c>
      <c r="K38" s="421">
        <v>8</v>
      </c>
      <c r="L38" s="421">
        <v>15</v>
      </c>
      <c r="M38" s="421">
        <v>16</v>
      </c>
      <c r="N38" s="421">
        <v>6</v>
      </c>
      <c r="O38" s="422"/>
      <c r="P38" s="422"/>
      <c r="Q38" s="422"/>
      <c r="R38" s="422"/>
    </row>
    <row r="39" spans="1:18" ht="12">
      <c r="A39" s="420" t="s">
        <v>159</v>
      </c>
      <c r="B39" s="421">
        <f t="shared" si="2"/>
        <v>724</v>
      </c>
      <c r="C39" s="421">
        <f t="shared" si="7"/>
        <v>340</v>
      </c>
      <c r="D39" s="421">
        <f t="shared" si="8"/>
        <v>384</v>
      </c>
      <c r="E39" s="421">
        <v>125</v>
      </c>
      <c r="F39" s="421">
        <v>136</v>
      </c>
      <c r="G39" s="421">
        <v>61</v>
      </c>
      <c r="H39" s="421">
        <v>94</v>
      </c>
      <c r="I39" s="421">
        <v>95</v>
      </c>
      <c r="J39" s="421">
        <v>112</v>
      </c>
      <c r="K39" s="421">
        <v>40</v>
      </c>
      <c r="L39" s="421">
        <v>24</v>
      </c>
      <c r="M39" s="421">
        <v>17</v>
      </c>
      <c r="N39" s="421">
        <v>12</v>
      </c>
      <c r="O39" s="421">
        <v>1</v>
      </c>
      <c r="P39" s="421">
        <v>4</v>
      </c>
      <c r="Q39" s="421">
        <v>1</v>
      </c>
      <c r="R39" s="421">
        <v>2</v>
      </c>
    </row>
    <row r="40" spans="1:18" ht="12">
      <c r="A40" s="420" t="s">
        <v>160</v>
      </c>
      <c r="B40" s="421">
        <f t="shared" si="2"/>
        <v>283</v>
      </c>
      <c r="C40" s="421">
        <f t="shared" si="7"/>
        <v>160</v>
      </c>
      <c r="D40" s="421">
        <f t="shared" si="8"/>
        <v>123</v>
      </c>
      <c r="E40" s="421">
        <v>56</v>
      </c>
      <c r="F40" s="421">
        <v>36</v>
      </c>
      <c r="G40" s="421">
        <v>43</v>
      </c>
      <c r="H40" s="421">
        <v>51</v>
      </c>
      <c r="I40" s="421">
        <v>39</v>
      </c>
      <c r="J40" s="421">
        <v>21</v>
      </c>
      <c r="K40" s="421">
        <v>11</v>
      </c>
      <c r="L40" s="421">
        <v>6</v>
      </c>
      <c r="M40" s="421">
        <v>10</v>
      </c>
      <c r="N40" s="421">
        <v>8</v>
      </c>
      <c r="O40" s="421">
        <v>1</v>
      </c>
      <c r="P40" s="421">
        <v>1</v>
      </c>
      <c r="Q40" s="422"/>
      <c r="R40" s="422"/>
    </row>
    <row r="41" spans="1:18" ht="12">
      <c r="A41" s="420" t="s">
        <v>161</v>
      </c>
      <c r="B41" s="421">
        <f t="shared" si="2"/>
        <v>421</v>
      </c>
      <c r="C41" s="421">
        <f t="shared" si="7"/>
        <v>185</v>
      </c>
      <c r="D41" s="421">
        <f t="shared" si="8"/>
        <v>236</v>
      </c>
      <c r="E41" s="421">
        <v>55</v>
      </c>
      <c r="F41" s="421">
        <v>98</v>
      </c>
      <c r="G41" s="421">
        <v>63</v>
      </c>
      <c r="H41" s="421">
        <v>55</v>
      </c>
      <c r="I41" s="421">
        <v>43</v>
      </c>
      <c r="J41" s="421">
        <v>55</v>
      </c>
      <c r="K41" s="421">
        <v>18</v>
      </c>
      <c r="L41" s="421">
        <v>21</v>
      </c>
      <c r="M41" s="421">
        <v>6</v>
      </c>
      <c r="N41" s="421">
        <v>6</v>
      </c>
      <c r="O41" s="422"/>
      <c r="P41" s="421">
        <v>1</v>
      </c>
      <c r="Q41" s="422"/>
      <c r="R41" s="422"/>
    </row>
    <row r="42" spans="1:18" ht="12">
      <c r="A42" s="420" t="s">
        <v>162</v>
      </c>
      <c r="B42" s="421">
        <f t="shared" si="2"/>
        <v>215</v>
      </c>
      <c r="C42" s="421">
        <f t="shared" si="7"/>
        <v>116</v>
      </c>
      <c r="D42" s="421">
        <f t="shared" si="8"/>
        <v>99</v>
      </c>
      <c r="E42" s="421">
        <v>33</v>
      </c>
      <c r="F42" s="421">
        <v>33</v>
      </c>
      <c r="G42" s="421">
        <v>32</v>
      </c>
      <c r="H42" s="421">
        <v>26</v>
      </c>
      <c r="I42" s="421">
        <v>26</v>
      </c>
      <c r="J42" s="421">
        <v>28</v>
      </c>
      <c r="K42" s="421">
        <v>19</v>
      </c>
      <c r="L42" s="421">
        <v>4</v>
      </c>
      <c r="M42" s="421">
        <v>5</v>
      </c>
      <c r="N42" s="421">
        <v>6</v>
      </c>
      <c r="O42" s="422"/>
      <c r="P42" s="421">
        <v>1</v>
      </c>
      <c r="Q42" s="421">
        <v>1</v>
      </c>
      <c r="R42" s="421">
        <v>1</v>
      </c>
    </row>
    <row r="43" spans="1:18" ht="12">
      <c r="A43" s="420" t="s">
        <v>163</v>
      </c>
      <c r="B43" s="421">
        <f t="shared" si="2"/>
        <v>261</v>
      </c>
      <c r="C43" s="421">
        <f t="shared" si="7"/>
        <v>127</v>
      </c>
      <c r="D43" s="421">
        <f t="shared" si="8"/>
        <v>134</v>
      </c>
      <c r="E43" s="421">
        <v>26</v>
      </c>
      <c r="F43" s="421">
        <v>42</v>
      </c>
      <c r="G43" s="421">
        <v>50</v>
      </c>
      <c r="H43" s="421">
        <v>55</v>
      </c>
      <c r="I43" s="421">
        <v>30</v>
      </c>
      <c r="J43" s="421">
        <v>30</v>
      </c>
      <c r="K43" s="421">
        <v>11</v>
      </c>
      <c r="L43" s="421">
        <v>6</v>
      </c>
      <c r="M43" s="421">
        <v>8</v>
      </c>
      <c r="N43" s="421">
        <v>1</v>
      </c>
      <c r="O43" s="421">
        <v>2</v>
      </c>
      <c r="P43" s="422"/>
      <c r="Q43" s="422"/>
      <c r="R43" s="422"/>
    </row>
    <row r="44" spans="1:18" ht="12">
      <c r="A44" s="420" t="s">
        <v>611</v>
      </c>
      <c r="B44" s="421">
        <f t="shared" si="2"/>
        <v>264</v>
      </c>
      <c r="C44" s="421">
        <f t="shared" si="7"/>
        <v>157</v>
      </c>
      <c r="D44" s="421">
        <f t="shared" si="8"/>
        <v>107</v>
      </c>
      <c r="E44" s="421">
        <v>50</v>
      </c>
      <c r="F44" s="421">
        <v>37</v>
      </c>
      <c r="G44" s="421">
        <v>31</v>
      </c>
      <c r="H44" s="421">
        <v>35</v>
      </c>
      <c r="I44" s="421">
        <v>39</v>
      </c>
      <c r="J44" s="421">
        <v>13</v>
      </c>
      <c r="K44" s="421">
        <v>16</v>
      </c>
      <c r="L44" s="421">
        <v>19</v>
      </c>
      <c r="M44" s="421">
        <v>21</v>
      </c>
      <c r="N44" s="421">
        <v>1</v>
      </c>
      <c r="O44" s="422"/>
      <c r="P44" s="422"/>
      <c r="Q44" s="422"/>
      <c r="R44" s="421">
        <v>2</v>
      </c>
    </row>
    <row r="45" spans="1:18" ht="12">
      <c r="A45" s="420" t="s">
        <v>165</v>
      </c>
      <c r="B45" s="421">
        <f t="shared" si="2"/>
        <v>279</v>
      </c>
      <c r="C45" s="421">
        <f t="shared" si="7"/>
        <v>142</v>
      </c>
      <c r="D45" s="421">
        <f t="shared" si="8"/>
        <v>137</v>
      </c>
      <c r="E45" s="421">
        <v>56</v>
      </c>
      <c r="F45" s="421">
        <v>63</v>
      </c>
      <c r="G45" s="421">
        <v>43</v>
      </c>
      <c r="H45" s="421">
        <v>37</v>
      </c>
      <c r="I45" s="421">
        <v>23</v>
      </c>
      <c r="J45" s="421">
        <v>28</v>
      </c>
      <c r="K45" s="421">
        <v>15</v>
      </c>
      <c r="L45" s="421">
        <v>5</v>
      </c>
      <c r="M45" s="421">
        <v>5</v>
      </c>
      <c r="N45" s="421">
        <v>4</v>
      </c>
      <c r="O45" s="422"/>
      <c r="P45" s="422"/>
      <c r="Q45" s="422"/>
      <c r="R45" s="422"/>
    </row>
    <row r="46" spans="1:18" ht="12">
      <c r="A46" s="420" t="s">
        <v>166</v>
      </c>
      <c r="B46" s="421">
        <f t="shared" si="2"/>
        <v>135</v>
      </c>
      <c r="C46" s="421">
        <f t="shared" si="7"/>
        <v>62</v>
      </c>
      <c r="D46" s="421">
        <f t="shared" si="8"/>
        <v>73</v>
      </c>
      <c r="E46" s="421">
        <v>20</v>
      </c>
      <c r="F46" s="421">
        <v>35</v>
      </c>
      <c r="G46" s="421">
        <v>22</v>
      </c>
      <c r="H46" s="421">
        <v>21</v>
      </c>
      <c r="I46" s="421">
        <v>15</v>
      </c>
      <c r="J46" s="421">
        <v>11</v>
      </c>
      <c r="K46" s="421">
        <v>2</v>
      </c>
      <c r="L46" s="421">
        <v>2</v>
      </c>
      <c r="M46" s="421">
        <v>3</v>
      </c>
      <c r="N46" s="421">
        <v>3</v>
      </c>
      <c r="O46" s="422"/>
      <c r="P46" s="422"/>
      <c r="Q46" s="422"/>
      <c r="R46" s="421">
        <v>1</v>
      </c>
    </row>
    <row r="47" spans="1:18" ht="12">
      <c r="A47" s="420" t="s">
        <v>167</v>
      </c>
      <c r="B47" s="421">
        <f t="shared" si="2"/>
        <v>1522</v>
      </c>
      <c r="C47" s="421">
        <f t="shared" si="7"/>
        <v>745</v>
      </c>
      <c r="D47" s="421">
        <f t="shared" si="8"/>
        <v>777</v>
      </c>
      <c r="E47" s="421">
        <v>278</v>
      </c>
      <c r="F47" s="421">
        <v>295</v>
      </c>
      <c r="G47" s="421">
        <v>184</v>
      </c>
      <c r="H47" s="421">
        <v>194</v>
      </c>
      <c r="I47" s="421">
        <v>172</v>
      </c>
      <c r="J47" s="421">
        <v>210</v>
      </c>
      <c r="K47" s="421">
        <v>65</v>
      </c>
      <c r="L47" s="421">
        <v>46</v>
      </c>
      <c r="M47" s="421">
        <v>40</v>
      </c>
      <c r="N47" s="421">
        <v>28</v>
      </c>
      <c r="O47" s="421">
        <v>4</v>
      </c>
      <c r="P47" s="421">
        <v>4</v>
      </c>
      <c r="Q47" s="421">
        <v>2</v>
      </c>
      <c r="R47" s="422"/>
    </row>
    <row r="48" spans="1:18" ht="12">
      <c r="A48" s="420" t="s">
        <v>168</v>
      </c>
      <c r="B48" s="421">
        <f t="shared" si="2"/>
        <v>684</v>
      </c>
      <c r="C48" s="421">
        <f t="shared" si="7"/>
        <v>210</v>
      </c>
      <c r="D48" s="421">
        <f t="shared" si="8"/>
        <v>474</v>
      </c>
      <c r="E48" s="421">
        <v>3</v>
      </c>
      <c r="F48" s="421">
        <v>5</v>
      </c>
      <c r="G48" s="421">
        <v>10</v>
      </c>
      <c r="H48" s="421">
        <v>14</v>
      </c>
      <c r="I48" s="421">
        <v>9</v>
      </c>
      <c r="J48" s="421">
        <v>30</v>
      </c>
      <c r="K48" s="421">
        <v>27</v>
      </c>
      <c r="L48" s="421">
        <v>56</v>
      </c>
      <c r="M48" s="421">
        <v>63</v>
      </c>
      <c r="N48" s="421">
        <v>141</v>
      </c>
      <c r="O48" s="421">
        <v>28</v>
      </c>
      <c r="P48" s="421">
        <v>66</v>
      </c>
      <c r="Q48" s="421">
        <v>70</v>
      </c>
      <c r="R48" s="421">
        <v>162</v>
      </c>
    </row>
    <row r="49" spans="1:18" ht="12">
      <c r="A49" s="420" t="s">
        <v>188</v>
      </c>
      <c r="B49" s="421">
        <f t="shared" si="2"/>
        <v>53</v>
      </c>
      <c r="C49" s="421">
        <f t="shared" si="7"/>
        <v>24</v>
      </c>
      <c r="D49" s="421">
        <f t="shared" si="8"/>
        <v>29</v>
      </c>
      <c r="E49" s="421">
        <v>11</v>
      </c>
      <c r="F49" s="421">
        <v>3</v>
      </c>
      <c r="G49" s="421">
        <v>3</v>
      </c>
      <c r="H49" s="421">
        <v>5</v>
      </c>
      <c r="I49" s="421">
        <v>4</v>
      </c>
      <c r="J49" s="421">
        <v>4</v>
      </c>
      <c r="K49" s="421">
        <v>3</v>
      </c>
      <c r="L49" s="421">
        <v>7</v>
      </c>
      <c r="M49" s="421">
        <v>2</v>
      </c>
      <c r="N49" s="421">
        <v>5</v>
      </c>
      <c r="O49" s="421">
        <v>1</v>
      </c>
      <c r="P49" s="421">
        <v>1</v>
      </c>
      <c r="Q49" s="422"/>
      <c r="R49" s="421">
        <v>4</v>
      </c>
    </row>
    <row r="50" spans="1:18" ht="12">
      <c r="A50" s="420" t="s">
        <v>148</v>
      </c>
      <c r="B50" s="421">
        <f t="shared" si="2"/>
        <v>580</v>
      </c>
      <c r="C50" s="421">
        <f t="shared" si="7"/>
        <v>40</v>
      </c>
      <c r="D50" s="421">
        <f t="shared" si="8"/>
        <v>540</v>
      </c>
      <c r="E50" s="421">
        <v>9</v>
      </c>
      <c r="F50" s="421">
        <v>138</v>
      </c>
      <c r="G50" s="421">
        <v>5</v>
      </c>
      <c r="H50" s="421">
        <v>127</v>
      </c>
      <c r="I50" s="421">
        <v>7</v>
      </c>
      <c r="J50" s="421">
        <v>124</v>
      </c>
      <c r="K50" s="421">
        <v>6</v>
      </c>
      <c r="L50" s="421">
        <v>56</v>
      </c>
      <c r="M50" s="421">
        <v>11</v>
      </c>
      <c r="N50" s="421">
        <v>58</v>
      </c>
      <c r="O50" s="422"/>
      <c r="P50" s="421">
        <v>15</v>
      </c>
      <c r="Q50" s="421">
        <v>2</v>
      </c>
      <c r="R50" s="421">
        <v>22</v>
      </c>
    </row>
    <row r="52" ht="12">
      <c r="Q52" s="409" t="s">
        <v>380</v>
      </c>
    </row>
  </sheetData>
  <sheetProtection password="CA55" sheet="1" objects="1" scenarios="1"/>
  <mergeCells count="6">
    <mergeCell ref="A1:R1"/>
    <mergeCell ref="A2:R2"/>
    <mergeCell ref="K5:L5"/>
    <mergeCell ref="I5:J5"/>
    <mergeCell ref="G5:H5"/>
    <mergeCell ref="E5:F5"/>
  </mergeCells>
  <printOptions horizontalCentered="1"/>
  <pageMargins left="0.8267716535433072" right="0.5905511811023623" top="0.5905511811023623" bottom="0.1968503937007874" header="0" footer="0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2352"/>
  <sheetViews>
    <sheetView showGridLines="0" workbookViewId="0" topLeftCell="A1">
      <selection activeCell="A22" sqref="A22"/>
    </sheetView>
  </sheetViews>
  <sheetFormatPr defaultColWidth="15.3984375" defaultRowHeight="9"/>
  <cols>
    <col min="1" max="1" width="59.19921875" style="424" customWidth="1"/>
    <col min="2" max="2" width="18.3984375" style="424" customWidth="1"/>
    <col min="3" max="3" width="10.796875" style="424" customWidth="1"/>
    <col min="4" max="4" width="16" style="424" customWidth="1"/>
    <col min="5" max="5" width="19" style="424" customWidth="1"/>
    <col min="6" max="6" width="15.3984375" style="424" customWidth="1"/>
    <col min="7" max="7" width="16.59765625" style="424" customWidth="1"/>
    <col min="8" max="8" width="18.3984375" style="424" customWidth="1"/>
    <col min="9" max="9" width="12.19921875" style="424" customWidth="1"/>
    <col min="10" max="10" width="16.796875" style="424" customWidth="1"/>
    <col min="11" max="11" width="18.796875" style="424" customWidth="1"/>
    <col min="12" max="12" width="13.19921875" style="424" customWidth="1"/>
    <col min="13" max="13" width="17.19921875" style="424" customWidth="1"/>
    <col min="14" max="14" width="19" style="424" customWidth="1"/>
    <col min="15" max="15" width="13.19921875" style="424" customWidth="1"/>
    <col min="16" max="16" width="16.796875" style="424" customWidth="1"/>
    <col min="17" max="17" width="18" style="424" customWidth="1"/>
    <col min="18" max="18" width="13.796875" style="424" customWidth="1"/>
    <col min="19" max="19" width="17" style="424" customWidth="1"/>
    <col min="20" max="16384" width="15.3984375" style="424" customWidth="1"/>
  </cols>
  <sheetData>
    <row r="1" spans="1:32" ht="12">
      <c r="A1" s="1151" t="s">
        <v>74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AB1" s="425"/>
      <c r="AE1" s="426"/>
      <c r="AF1" s="426"/>
    </row>
    <row r="2" spans="1:28" ht="12">
      <c r="A2" s="1151" t="s">
        <v>612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1151"/>
      <c r="R2" s="1151"/>
      <c r="S2" s="1151"/>
      <c r="AB2" s="425"/>
    </row>
    <row r="3" spans="1:28" ht="12">
      <c r="A3" s="1151" t="s">
        <v>243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1151"/>
      <c r="P3" s="1151"/>
      <c r="Q3" s="1151"/>
      <c r="R3" s="1151"/>
      <c r="S3" s="1151"/>
      <c r="AB3" s="425"/>
    </row>
    <row r="4" spans="1:19" ht="12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</row>
    <row r="5" spans="1:19" ht="12">
      <c r="A5" s="428" t="s">
        <v>31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</row>
    <row r="6" spans="1:28" ht="12">
      <c r="A6" s="429"/>
      <c r="B6" s="1148" t="s">
        <v>613</v>
      </c>
      <c r="C6" s="1149"/>
      <c r="D6" s="1150"/>
      <c r="E6" s="430" t="s">
        <v>614</v>
      </c>
      <c r="F6" s="431"/>
      <c r="G6" s="432"/>
      <c r="H6" s="430" t="s">
        <v>615</v>
      </c>
      <c r="I6" s="431"/>
      <c r="J6" s="432"/>
      <c r="K6" s="430" t="s">
        <v>616</v>
      </c>
      <c r="L6" s="431"/>
      <c r="M6" s="432"/>
      <c r="N6" s="430" t="s">
        <v>617</v>
      </c>
      <c r="O6" s="431"/>
      <c r="P6" s="432"/>
      <c r="Q6" s="433" t="s">
        <v>618</v>
      </c>
      <c r="R6" s="431"/>
      <c r="S6" s="432"/>
      <c r="AB6" s="425"/>
    </row>
    <row r="7" spans="1:28" ht="12">
      <c r="A7" s="434" t="s">
        <v>80</v>
      </c>
      <c r="B7" s="435"/>
      <c r="C7" s="435"/>
      <c r="D7" s="436" t="s">
        <v>619</v>
      </c>
      <c r="E7" s="429"/>
      <c r="F7" s="431"/>
      <c r="G7" s="437" t="s">
        <v>619</v>
      </c>
      <c r="H7" s="429"/>
      <c r="I7" s="431"/>
      <c r="J7" s="437" t="s">
        <v>619</v>
      </c>
      <c r="K7" s="429"/>
      <c r="L7" s="429"/>
      <c r="M7" s="438" t="s">
        <v>619</v>
      </c>
      <c r="N7" s="429"/>
      <c r="O7" s="429"/>
      <c r="P7" s="439" t="s">
        <v>619</v>
      </c>
      <c r="Q7" s="429"/>
      <c r="R7" s="429"/>
      <c r="S7" s="438" t="s">
        <v>619</v>
      </c>
      <c r="AB7" s="425"/>
    </row>
    <row r="8" spans="1:19" ht="12">
      <c r="A8" s="435"/>
      <c r="B8" s="440" t="s">
        <v>620</v>
      </c>
      <c r="C8" s="440" t="s">
        <v>621</v>
      </c>
      <c r="D8" s="436" t="s">
        <v>201</v>
      </c>
      <c r="E8" s="440" t="s">
        <v>77</v>
      </c>
      <c r="F8" s="441" t="s">
        <v>622</v>
      </c>
      <c r="G8" s="440" t="s">
        <v>201</v>
      </c>
      <c r="H8" s="434" t="s">
        <v>195</v>
      </c>
      <c r="I8" s="442" t="s">
        <v>622</v>
      </c>
      <c r="J8" s="440" t="s">
        <v>201</v>
      </c>
      <c r="K8" s="440" t="s">
        <v>195</v>
      </c>
      <c r="L8" s="434" t="s">
        <v>622</v>
      </c>
      <c r="M8" s="436" t="s">
        <v>201</v>
      </c>
      <c r="N8" s="440" t="s">
        <v>195</v>
      </c>
      <c r="O8" s="434" t="s">
        <v>622</v>
      </c>
      <c r="P8" s="436" t="s">
        <v>201</v>
      </c>
      <c r="Q8" s="434" t="s">
        <v>195</v>
      </c>
      <c r="R8" s="434" t="s">
        <v>622</v>
      </c>
      <c r="S8" s="436" t="s">
        <v>201</v>
      </c>
    </row>
    <row r="9" spans="1:28" ht="12">
      <c r="A9" s="443"/>
      <c r="B9" s="444" t="s">
        <v>81</v>
      </c>
      <c r="C9" s="444" t="s">
        <v>623</v>
      </c>
      <c r="D9" s="445" t="s">
        <v>624</v>
      </c>
      <c r="E9" s="444" t="s">
        <v>81</v>
      </c>
      <c r="F9" s="446" t="s">
        <v>625</v>
      </c>
      <c r="G9" s="444" t="s">
        <v>624</v>
      </c>
      <c r="H9" s="444" t="s">
        <v>81</v>
      </c>
      <c r="I9" s="447" t="s">
        <v>626</v>
      </c>
      <c r="J9" s="444" t="s">
        <v>624</v>
      </c>
      <c r="K9" s="444" t="s">
        <v>81</v>
      </c>
      <c r="L9" s="448" t="s">
        <v>626</v>
      </c>
      <c r="M9" s="445" t="s">
        <v>624</v>
      </c>
      <c r="N9" s="444" t="s">
        <v>81</v>
      </c>
      <c r="O9" s="448" t="s">
        <v>626</v>
      </c>
      <c r="P9" s="445" t="s">
        <v>624</v>
      </c>
      <c r="Q9" s="444" t="s">
        <v>81</v>
      </c>
      <c r="R9" s="448" t="s">
        <v>626</v>
      </c>
      <c r="S9" s="445" t="s">
        <v>624</v>
      </c>
      <c r="AB9" s="425"/>
    </row>
    <row r="10" spans="1:19" ht="12">
      <c r="A10" s="449" t="s">
        <v>82</v>
      </c>
      <c r="B10" s="450">
        <f>SUM(B11+B17+B37)</f>
        <v>15006.105263157895</v>
      </c>
      <c r="C10" s="450">
        <f>SUM(C11+C17+C37)</f>
        <v>414</v>
      </c>
      <c r="D10" s="450">
        <f aca="true" t="shared" si="0" ref="D10:D53">(B10/C10)</f>
        <v>36.2466310704297</v>
      </c>
      <c r="E10" s="450">
        <f>SUM(E11+E17+E37)</f>
        <v>6045</v>
      </c>
      <c r="F10" s="450">
        <f>SUM(F11+F17+F37)</f>
        <v>134</v>
      </c>
      <c r="G10" s="450">
        <f>(E10/F10)</f>
        <v>45.11194029850746</v>
      </c>
      <c r="H10" s="450">
        <f>SUM(H11+H17+H37)</f>
        <v>3985</v>
      </c>
      <c r="I10" s="450">
        <f>SUM(I11+I17+I37)</f>
        <v>120</v>
      </c>
      <c r="J10" s="450">
        <f>(H10/I10)</f>
        <v>33.208333333333336</v>
      </c>
      <c r="K10" s="450">
        <f>(K17+K37)</f>
        <v>3276.0526315789475</v>
      </c>
      <c r="L10" s="450">
        <f>SUM(L17+L37)</f>
        <v>116</v>
      </c>
      <c r="M10" s="450">
        <f>(K10/L10)</f>
        <v>28.241833030852995</v>
      </c>
      <c r="N10" s="450">
        <f>SUM(N17+N37)</f>
        <v>946</v>
      </c>
      <c r="O10" s="450">
        <f>SUM(O17)</f>
        <v>24</v>
      </c>
      <c r="P10" s="450">
        <f>(N10/O10)</f>
        <v>39.416666666666664</v>
      </c>
      <c r="Q10" s="450">
        <f>SUM(Q17+Q37)</f>
        <v>754</v>
      </c>
      <c r="R10" s="450">
        <f>SUM(R17+R37)</f>
        <v>20</v>
      </c>
      <c r="S10" s="450">
        <f>(Q10/R10)</f>
        <v>37.7</v>
      </c>
    </row>
    <row r="11" spans="1:19" ht="12">
      <c r="A11" s="449" t="s">
        <v>84</v>
      </c>
      <c r="B11" s="450">
        <f>(B12+B14)</f>
        <v>28</v>
      </c>
      <c r="C11" s="450">
        <f>SUM(C12+C14)</f>
        <v>4</v>
      </c>
      <c r="D11" s="450">
        <f t="shared" si="0"/>
        <v>7</v>
      </c>
      <c r="E11" s="450">
        <f>(E12+E14)</f>
        <v>17</v>
      </c>
      <c r="F11" s="450">
        <f>SUM(F12+F14)</f>
        <v>3</v>
      </c>
      <c r="G11" s="450">
        <f>(E11/F11)</f>
        <v>5.666666666666667</v>
      </c>
      <c r="H11" s="450">
        <f>(H12+H14)</f>
        <v>11</v>
      </c>
      <c r="I11" s="450">
        <f>SUM(I12+I14)</f>
        <v>1</v>
      </c>
      <c r="J11" s="450">
        <f>(H11/I11)</f>
        <v>11</v>
      </c>
      <c r="K11" s="451"/>
      <c r="L11" s="451"/>
      <c r="M11" s="451"/>
      <c r="N11" s="451"/>
      <c r="O11" s="451"/>
      <c r="P11" s="451"/>
      <c r="Q11" s="451"/>
      <c r="R11" s="451"/>
      <c r="S11" s="451"/>
    </row>
    <row r="12" spans="1:19" ht="12">
      <c r="A12" s="449" t="s">
        <v>600</v>
      </c>
      <c r="B12" s="450">
        <f>SUM(B13)</f>
        <v>13</v>
      </c>
      <c r="C12" s="450">
        <f>SUM(C13)</f>
        <v>2</v>
      </c>
      <c r="D12" s="450">
        <f t="shared" si="0"/>
        <v>6.5</v>
      </c>
      <c r="E12" s="450">
        <f>SUM(E13)</f>
        <v>2</v>
      </c>
      <c r="F12" s="450">
        <f>SUM(F13)</f>
        <v>1</v>
      </c>
      <c r="G12" s="450">
        <f>(E12/F12)</f>
        <v>2</v>
      </c>
      <c r="H12" s="450">
        <f>SUM(H13)</f>
        <v>11</v>
      </c>
      <c r="I12" s="450">
        <f>SUM(I13)</f>
        <v>1</v>
      </c>
      <c r="J12" s="450">
        <f>SUM(J13)</f>
        <v>11</v>
      </c>
      <c r="K12" s="451"/>
      <c r="L12" s="451"/>
      <c r="M12" s="451"/>
      <c r="N12" s="451"/>
      <c r="O12" s="451"/>
      <c r="P12" s="451"/>
      <c r="Q12" s="451"/>
      <c r="R12" s="451"/>
      <c r="S12" s="451"/>
    </row>
    <row r="13" spans="1:19" ht="12">
      <c r="A13" s="452" t="s">
        <v>601</v>
      </c>
      <c r="B13" s="453">
        <f>SUM(E13+H13+K13+N13+Q13)</f>
        <v>13</v>
      </c>
      <c r="C13" s="453">
        <f>(F13+I13)</f>
        <v>2</v>
      </c>
      <c r="D13" s="453">
        <f t="shared" si="0"/>
        <v>6.5</v>
      </c>
      <c r="E13" s="453">
        <v>2</v>
      </c>
      <c r="F13" s="453">
        <v>1</v>
      </c>
      <c r="G13" s="453">
        <f>(E13/F13)</f>
        <v>2</v>
      </c>
      <c r="H13" s="453">
        <v>11</v>
      </c>
      <c r="I13" s="453">
        <v>1</v>
      </c>
      <c r="J13" s="453">
        <f>(H13/I13)</f>
        <v>11</v>
      </c>
      <c r="K13" s="454"/>
      <c r="L13" s="454"/>
      <c r="M13" s="454"/>
      <c r="N13" s="454"/>
      <c r="O13" s="454"/>
      <c r="P13" s="454"/>
      <c r="Q13" s="454"/>
      <c r="R13" s="454"/>
      <c r="S13" s="454"/>
    </row>
    <row r="14" spans="1:19" ht="12">
      <c r="A14" s="449" t="s">
        <v>279</v>
      </c>
      <c r="B14" s="450">
        <f>SUM(B15:B16)</f>
        <v>15</v>
      </c>
      <c r="C14" s="450">
        <f>SUM(C15:C16)</f>
        <v>2</v>
      </c>
      <c r="D14" s="450">
        <f t="shared" si="0"/>
        <v>7.5</v>
      </c>
      <c r="E14" s="450">
        <f>SUM(E15:E16)</f>
        <v>15</v>
      </c>
      <c r="F14" s="450">
        <f>SUM(F15:F16)</f>
        <v>2</v>
      </c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</row>
    <row r="15" spans="1:19" ht="12">
      <c r="A15" s="452" t="s">
        <v>602</v>
      </c>
      <c r="B15" s="453">
        <f>SUM(E15+H15+K15+N15+Q15)</f>
        <v>7</v>
      </c>
      <c r="C15" s="453">
        <f>(F15+I15)</f>
        <v>1</v>
      </c>
      <c r="D15" s="453">
        <f t="shared" si="0"/>
        <v>7</v>
      </c>
      <c r="E15" s="453">
        <v>7</v>
      </c>
      <c r="F15" s="453">
        <v>1</v>
      </c>
      <c r="G15" s="453">
        <f>(E15/F15)</f>
        <v>7</v>
      </c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</row>
    <row r="16" spans="1:19" ht="12">
      <c r="A16" s="452" t="s">
        <v>603</v>
      </c>
      <c r="B16" s="453">
        <f>SUM(E16+H16+K16+N16+Q16)</f>
        <v>8</v>
      </c>
      <c r="C16" s="453">
        <f>(F16+I16)</f>
        <v>1</v>
      </c>
      <c r="D16" s="453">
        <f t="shared" si="0"/>
        <v>8</v>
      </c>
      <c r="E16" s="453">
        <v>8</v>
      </c>
      <c r="F16" s="453">
        <v>1</v>
      </c>
      <c r="G16" s="453">
        <f>(E16/F16)</f>
        <v>8</v>
      </c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</row>
    <row r="17" spans="1:19" ht="12">
      <c r="A17" s="449" t="s">
        <v>90</v>
      </c>
      <c r="B17" s="450">
        <f>SUM(B18+B19+B20+B25+B26+B30+B31+B32+B33+B34+B35+B36)</f>
        <v>5941.105263157895</v>
      </c>
      <c r="C17" s="450">
        <f>SUM(C18+C19+C20+C25+C26+C30+C31+C32+C33+C34+C35+C36)</f>
        <v>139</v>
      </c>
      <c r="D17" s="450">
        <f t="shared" si="0"/>
        <v>42.74176448315033</v>
      </c>
      <c r="E17" s="450">
        <f>SUM(E18+E19+E20+E25+E26+E30+E31+E32+E33+E34+E35+E36)</f>
        <v>1658</v>
      </c>
      <c r="F17" s="450">
        <f>SUM(F18+F19+F20+F25+F26+F30+F31+F32+F33+F34+F35+F36)</f>
        <v>36</v>
      </c>
      <c r="G17" s="450">
        <f>($E17/$F17)</f>
        <v>46.05555555555556</v>
      </c>
      <c r="H17" s="450">
        <f>SUM(H18+H19+H20+H25+H26+H30+H31+H32+H33+H34+H35+H36)</f>
        <v>1395</v>
      </c>
      <c r="I17" s="450">
        <f>SUM(I18+I19+I20+I25+I26+I30+I31+I32+I33+I34+I35+I36)</f>
        <v>31</v>
      </c>
      <c r="J17" s="450">
        <f>(H17/I17)</f>
        <v>45</v>
      </c>
      <c r="K17" s="450">
        <f>SUM(K18+K19+K20+K25+K26+K30+K31+K32+K33+K34+K35+K36)</f>
        <v>1188.0526315789475</v>
      </c>
      <c r="L17" s="450">
        <f>SUM(L18+L19+L20+L25+L26+L30+L31+L32+L33+L34+L35+L36)</f>
        <v>28</v>
      </c>
      <c r="M17" s="450">
        <f>(K17/L17)</f>
        <v>42.43045112781955</v>
      </c>
      <c r="N17" s="450">
        <f>SUM(N18+N19+N20+N25+N26+N30+N31+N32+N33+N34+N35+N36)</f>
        <v>946</v>
      </c>
      <c r="O17" s="450">
        <f>SUM(O18+O19+O20+O25+O26+O30+O31+O32+O33+O34+O35+O36)</f>
        <v>24</v>
      </c>
      <c r="P17" s="450">
        <f>($N17/$O17)</f>
        <v>39.416666666666664</v>
      </c>
      <c r="Q17" s="450">
        <f>SUM(Q18+Q20+Q25+Q32+Q33+Q34+Q35+Q36)</f>
        <v>754</v>
      </c>
      <c r="R17" s="450">
        <f>SUM(R18+R19+R20+R25+R26+R30+R31+R32+R33+R34+R35+R36)</f>
        <v>20</v>
      </c>
      <c r="S17" s="450">
        <f>($Q17/$R17)</f>
        <v>37.7</v>
      </c>
    </row>
    <row r="18" spans="1:19" ht="12">
      <c r="A18" s="452" t="s">
        <v>604</v>
      </c>
      <c r="B18" s="453">
        <f>SUM(E18+H18+K18+N18+Q18)</f>
        <v>80</v>
      </c>
      <c r="C18" s="453">
        <f>(F18+I18+L18+O18+R18)</f>
        <v>8</v>
      </c>
      <c r="D18" s="453">
        <f t="shared" si="0"/>
        <v>10</v>
      </c>
      <c r="E18" s="453">
        <v>28</v>
      </c>
      <c r="F18" s="453">
        <v>2</v>
      </c>
      <c r="G18" s="453">
        <f>($E18/$F18)</f>
        <v>14</v>
      </c>
      <c r="H18" s="453">
        <v>11</v>
      </c>
      <c r="I18" s="453">
        <v>1</v>
      </c>
      <c r="J18" s="453">
        <f>(H18/I18)</f>
        <v>11</v>
      </c>
      <c r="K18" s="453">
        <v>9</v>
      </c>
      <c r="L18" s="453">
        <v>2</v>
      </c>
      <c r="M18" s="453">
        <f>($K18/$L18)</f>
        <v>4.5</v>
      </c>
      <c r="N18" s="453">
        <v>11</v>
      </c>
      <c r="O18" s="453">
        <v>1</v>
      </c>
      <c r="P18" s="453">
        <f>($N18/$O18)</f>
        <v>11</v>
      </c>
      <c r="Q18" s="453">
        <v>21</v>
      </c>
      <c r="R18" s="453">
        <v>2</v>
      </c>
      <c r="S18" s="453">
        <f>($Q18/$R18)</f>
        <v>10.5</v>
      </c>
    </row>
    <row r="19" spans="1:19" ht="12">
      <c r="A19" s="452" t="s">
        <v>138</v>
      </c>
      <c r="B19" s="453">
        <f>SUM(E19+H19+K19+N19+Q19)</f>
        <v>67</v>
      </c>
      <c r="C19" s="453">
        <f>(F19+I19+L19+O19+R19)</f>
        <v>3</v>
      </c>
      <c r="D19" s="453">
        <f t="shared" si="0"/>
        <v>22.333333333333332</v>
      </c>
      <c r="E19" s="453">
        <v>28</v>
      </c>
      <c r="F19" s="453">
        <v>1</v>
      </c>
      <c r="G19" s="453">
        <f>($E19/$F19)</f>
        <v>28</v>
      </c>
      <c r="H19" s="453">
        <v>20</v>
      </c>
      <c r="I19" s="453">
        <v>1</v>
      </c>
      <c r="J19" s="453">
        <f>(H19/I19)</f>
        <v>20</v>
      </c>
      <c r="K19" s="453">
        <v>19</v>
      </c>
      <c r="L19" s="453">
        <v>1</v>
      </c>
      <c r="M19" s="453">
        <f>($K19/$L19)</f>
        <v>19</v>
      </c>
      <c r="N19" s="454"/>
      <c r="O19" s="454"/>
      <c r="P19" s="454"/>
      <c r="Q19" s="454"/>
      <c r="R19" s="454"/>
      <c r="S19" s="454"/>
    </row>
    <row r="20" spans="1:19" ht="12">
      <c r="A20" s="452" t="s">
        <v>184</v>
      </c>
      <c r="B20" s="453">
        <f>SUM(B21:B24)</f>
        <v>2104</v>
      </c>
      <c r="C20" s="453">
        <f>SUM(C21:C24)</f>
        <v>33</v>
      </c>
      <c r="D20" s="453">
        <f t="shared" si="0"/>
        <v>63.75757575757576</v>
      </c>
      <c r="E20" s="453">
        <f>SUM(E21:E24)</f>
        <v>521</v>
      </c>
      <c r="F20" s="453">
        <f>SUM(F21:F24)</f>
        <v>7</v>
      </c>
      <c r="G20" s="453">
        <f>($E20/$F20)</f>
        <v>74.42857142857143</v>
      </c>
      <c r="H20" s="453">
        <f>SUM(H21:H24)</f>
        <v>499</v>
      </c>
      <c r="I20" s="453">
        <f>SUM(I21:I24)</f>
        <v>7</v>
      </c>
      <c r="J20" s="453">
        <f>(H20/I20)</f>
        <v>71.28571428571429</v>
      </c>
      <c r="K20" s="453">
        <f>SUM(K21:K24)</f>
        <v>494</v>
      </c>
      <c r="L20" s="453">
        <f>SUM(L21:L24)</f>
        <v>8</v>
      </c>
      <c r="M20" s="453">
        <f>($K20/$L20)</f>
        <v>61.75</v>
      </c>
      <c r="N20" s="453">
        <f>SUM(N21:N24)</f>
        <v>344</v>
      </c>
      <c r="O20" s="453">
        <f>SUM(O21:O24)</f>
        <v>6</v>
      </c>
      <c r="P20" s="453">
        <f>($N20/$O20)</f>
        <v>57.333333333333336</v>
      </c>
      <c r="Q20" s="453">
        <f>SUM(Q21:Q24)</f>
        <v>246</v>
      </c>
      <c r="R20" s="453">
        <f>SUM(R21:R24)</f>
        <v>5</v>
      </c>
      <c r="S20" s="453">
        <f>($Q20/$R20)</f>
        <v>49.2</v>
      </c>
    </row>
    <row r="21" spans="1:19" ht="12">
      <c r="A21" s="452" t="s">
        <v>605</v>
      </c>
      <c r="B21" s="453">
        <f>SUM(E21+H21+K21+N21+Q21)</f>
        <v>521</v>
      </c>
      <c r="C21" s="453">
        <f>(F21+I21+L21+O21+R21)</f>
        <v>7</v>
      </c>
      <c r="D21" s="453">
        <f t="shared" si="0"/>
        <v>74.42857142857143</v>
      </c>
      <c r="E21" s="453">
        <v>521</v>
      </c>
      <c r="F21" s="453">
        <v>7</v>
      </c>
      <c r="G21" s="453">
        <f>($E21/$F21)</f>
        <v>74.42857142857143</v>
      </c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</row>
    <row r="22" spans="1:19" ht="12">
      <c r="A22" s="452" t="s">
        <v>606</v>
      </c>
      <c r="B22" s="453">
        <f>SUM(E22+H22+K22+N22+Q22)</f>
        <v>590</v>
      </c>
      <c r="C22" s="453">
        <f>(F22+I22+L22+O22+R22)</f>
        <v>11</v>
      </c>
      <c r="D22" s="453">
        <f t="shared" si="0"/>
        <v>53.63636363636363</v>
      </c>
      <c r="E22" s="454"/>
      <c r="F22" s="454"/>
      <c r="G22" s="454"/>
      <c r="H22" s="454"/>
      <c r="I22" s="454"/>
      <c r="J22" s="454"/>
      <c r="K22" s="454"/>
      <c r="L22" s="454"/>
      <c r="M22" s="454"/>
      <c r="N22" s="453">
        <v>344</v>
      </c>
      <c r="O22" s="453">
        <v>6</v>
      </c>
      <c r="P22" s="453">
        <f>($N22/$O22)</f>
        <v>57.333333333333336</v>
      </c>
      <c r="Q22" s="453">
        <v>246</v>
      </c>
      <c r="R22" s="453">
        <v>5</v>
      </c>
      <c r="S22" s="453">
        <f>($Q22/$R22)</f>
        <v>49.2</v>
      </c>
    </row>
    <row r="23" spans="1:45" ht="12">
      <c r="A23" s="452" t="s">
        <v>627</v>
      </c>
      <c r="B23" s="453">
        <f>SUM(E23+H23+K23+N23+Q23)</f>
        <v>806</v>
      </c>
      <c r="C23" s="453">
        <f>(F23+I23+L23+O23+R23)</f>
        <v>11</v>
      </c>
      <c r="D23" s="453">
        <f t="shared" si="0"/>
        <v>73.27272727272727</v>
      </c>
      <c r="E23" s="454"/>
      <c r="F23" s="454"/>
      <c r="G23" s="454"/>
      <c r="H23" s="453">
        <v>408</v>
      </c>
      <c r="I23" s="453">
        <v>5</v>
      </c>
      <c r="J23" s="453">
        <f>(H23/I23)</f>
        <v>81.6</v>
      </c>
      <c r="K23" s="453">
        <v>398</v>
      </c>
      <c r="L23" s="453">
        <v>6</v>
      </c>
      <c r="M23" s="453">
        <f>($K23/$L23)</f>
        <v>66.33333333333333</v>
      </c>
      <c r="N23" s="454"/>
      <c r="O23" s="454"/>
      <c r="P23" s="454"/>
      <c r="Q23" s="454"/>
      <c r="R23" s="454"/>
      <c r="S23" s="454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</row>
    <row r="24" spans="1:19" ht="12">
      <c r="A24" s="452" t="s">
        <v>628</v>
      </c>
      <c r="B24" s="453">
        <f>SUM(E24+H24+K24+N24+Q24)</f>
        <v>187</v>
      </c>
      <c r="C24" s="453">
        <f>(F24+I24+L24+O24+R24)</f>
        <v>4</v>
      </c>
      <c r="D24" s="453">
        <f t="shared" si="0"/>
        <v>46.75</v>
      </c>
      <c r="E24" s="454"/>
      <c r="F24" s="454"/>
      <c r="G24" s="454"/>
      <c r="H24" s="453">
        <v>91</v>
      </c>
      <c r="I24" s="453">
        <v>2</v>
      </c>
      <c r="J24" s="453">
        <f>(H24/I24)</f>
        <v>45.5</v>
      </c>
      <c r="K24" s="453">
        <v>96</v>
      </c>
      <c r="L24" s="453">
        <v>2</v>
      </c>
      <c r="M24" s="453">
        <f>($K24/$L24)</f>
        <v>48</v>
      </c>
      <c r="N24" s="454"/>
      <c r="O24" s="454"/>
      <c r="P24" s="454"/>
      <c r="Q24" s="454"/>
      <c r="R24" s="454"/>
      <c r="S24" s="454"/>
    </row>
    <row r="25" spans="1:19" ht="12">
      <c r="A25" s="452" t="s">
        <v>186</v>
      </c>
      <c r="B25" s="453">
        <f>SUM(E25+H25+K25+N25+Q25)</f>
        <v>1078</v>
      </c>
      <c r="C25" s="453">
        <f>(F25+I25+L25+O25+R25)</f>
        <v>17</v>
      </c>
      <c r="D25" s="453">
        <f t="shared" si="0"/>
        <v>63.411764705882355</v>
      </c>
      <c r="E25" s="453">
        <v>229</v>
      </c>
      <c r="F25" s="453">
        <v>4</v>
      </c>
      <c r="G25" s="453">
        <f>($E25/$F25)</f>
        <v>57.25</v>
      </c>
      <c r="H25" s="453">
        <v>277</v>
      </c>
      <c r="I25" s="453">
        <v>4</v>
      </c>
      <c r="J25" s="453">
        <f>(H25/I25)</f>
        <v>69.25</v>
      </c>
      <c r="K25" s="453">
        <v>211</v>
      </c>
      <c r="L25" s="453">
        <v>3</v>
      </c>
      <c r="M25" s="453">
        <f>($K25/$L25)</f>
        <v>70.33333333333333</v>
      </c>
      <c r="N25" s="453">
        <v>208</v>
      </c>
      <c r="O25" s="453">
        <v>3</v>
      </c>
      <c r="P25" s="453">
        <f>($N25/$O25)</f>
        <v>69.33333333333333</v>
      </c>
      <c r="Q25" s="453">
        <v>153</v>
      </c>
      <c r="R25" s="453">
        <v>3</v>
      </c>
      <c r="S25" s="453">
        <f>($Q25/$R25)</f>
        <v>51</v>
      </c>
    </row>
    <row r="26" spans="1:19" ht="12">
      <c r="A26" s="452" t="s">
        <v>146</v>
      </c>
      <c r="B26" s="453">
        <f>SUM(B27:B29)</f>
        <v>260.10526315789474</v>
      </c>
      <c r="C26" s="453">
        <f>SUM(C27:C29)</f>
        <v>8</v>
      </c>
      <c r="D26" s="453">
        <f t="shared" si="0"/>
        <v>32.51315789473684</v>
      </c>
      <c r="E26" s="453">
        <f>SUM(E27:E29)</f>
        <v>153</v>
      </c>
      <c r="F26" s="453">
        <f>SUM(F27:F29)</f>
        <v>3</v>
      </c>
      <c r="G26" s="453">
        <f>($E26/$F26)</f>
        <v>51</v>
      </c>
      <c r="H26" s="453">
        <f>SUM(H27:H29)</f>
        <v>93</v>
      </c>
      <c r="I26" s="453">
        <f>SUM(I27:I29)</f>
        <v>3</v>
      </c>
      <c r="J26" s="453">
        <f>($E26/$F26)</f>
        <v>51</v>
      </c>
      <c r="K26" s="453">
        <f>SUM(K27:K29)</f>
        <v>4.052631578947368</v>
      </c>
      <c r="L26" s="453">
        <f>SUM(L27:L29)</f>
        <v>1</v>
      </c>
      <c r="M26" s="453">
        <f>($K26/$L26)</f>
        <v>4.052631578947368</v>
      </c>
      <c r="N26" s="453">
        <f>SUM(N27:N29)</f>
        <v>10</v>
      </c>
      <c r="O26" s="453">
        <f>SUM(O27:O29)</f>
        <v>1</v>
      </c>
      <c r="P26" s="453">
        <f>($K26/$L26)</f>
        <v>4.052631578947368</v>
      </c>
      <c r="Q26" s="454"/>
      <c r="R26" s="454"/>
      <c r="S26" s="454"/>
    </row>
    <row r="27" spans="1:19" ht="12">
      <c r="A27" s="452" t="s">
        <v>605</v>
      </c>
      <c r="B27" s="453">
        <f>SUM(E27+H27+K27+N27+Q27)</f>
        <v>153</v>
      </c>
      <c r="C27" s="453">
        <f>(F27+I27+L27+O27+R27)</f>
        <v>3</v>
      </c>
      <c r="D27" s="453">
        <f t="shared" si="0"/>
        <v>51</v>
      </c>
      <c r="E27" s="453">
        <v>153</v>
      </c>
      <c r="F27" s="453">
        <v>3</v>
      </c>
      <c r="G27" s="453">
        <f>($E27/$F27)</f>
        <v>51</v>
      </c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</row>
    <row r="28" spans="1:19" ht="12">
      <c r="A28" s="452" t="s">
        <v>609</v>
      </c>
      <c r="B28" s="453">
        <f>SUM(E28+H28+K26+N28+Q28)</f>
        <v>31.05263157894737</v>
      </c>
      <c r="C28" s="453">
        <f>(F28+I28+L26+O28+R28)</f>
        <v>3</v>
      </c>
      <c r="D28" s="453">
        <f t="shared" si="0"/>
        <v>10.350877192982457</v>
      </c>
      <c r="E28" s="454"/>
      <c r="F28" s="454"/>
      <c r="G28" s="454"/>
      <c r="H28" s="453">
        <v>17</v>
      </c>
      <c r="I28" s="453">
        <v>1</v>
      </c>
      <c r="J28" s="453">
        <f aca="true" t="shared" si="1" ref="J28:J53">(H28/I28)</f>
        <v>17</v>
      </c>
      <c r="K28" s="453">
        <v>4</v>
      </c>
      <c r="L28" s="453">
        <v>1</v>
      </c>
      <c r="M28" s="453">
        <v>13</v>
      </c>
      <c r="N28" s="453">
        <v>10</v>
      </c>
      <c r="O28" s="453">
        <v>1</v>
      </c>
      <c r="P28" s="453">
        <f>($N28/$O28)</f>
        <v>10</v>
      </c>
      <c r="Q28" s="454"/>
      <c r="R28" s="454"/>
      <c r="S28" s="454"/>
    </row>
    <row r="29" spans="1:19" ht="12">
      <c r="A29" s="452" t="s">
        <v>610</v>
      </c>
      <c r="B29" s="453">
        <f aca="true" t="shared" si="2" ref="B29:B36">SUM(E29+H29+K29+N29+Q29)</f>
        <v>76.05263157894737</v>
      </c>
      <c r="C29" s="453">
        <f aca="true" t="shared" si="3" ref="C29:C36">(F29+I29+L29+O29+R29)</f>
        <v>2</v>
      </c>
      <c r="D29" s="453">
        <f t="shared" si="0"/>
        <v>38.026315789473685</v>
      </c>
      <c r="E29" s="454"/>
      <c r="F29" s="454"/>
      <c r="G29" s="454"/>
      <c r="H29" s="453">
        <v>76</v>
      </c>
      <c r="I29" s="453">
        <v>2</v>
      </c>
      <c r="J29" s="453">
        <f t="shared" si="1"/>
        <v>38</v>
      </c>
      <c r="K29" s="453">
        <f>(I29/J29)</f>
        <v>0.05263157894736842</v>
      </c>
      <c r="L29" s="454"/>
      <c r="M29" s="454"/>
      <c r="N29" s="454"/>
      <c r="O29" s="454"/>
      <c r="P29" s="454"/>
      <c r="Q29" s="454"/>
      <c r="R29" s="454"/>
      <c r="S29" s="454"/>
    </row>
    <row r="30" spans="1:19" ht="12">
      <c r="A30" s="452" t="s">
        <v>148</v>
      </c>
      <c r="B30" s="453">
        <f t="shared" si="2"/>
        <v>167</v>
      </c>
      <c r="C30" s="453">
        <f t="shared" si="3"/>
        <v>4</v>
      </c>
      <c r="D30" s="453">
        <f t="shared" si="0"/>
        <v>41.75</v>
      </c>
      <c r="E30" s="453">
        <v>50</v>
      </c>
      <c r="F30" s="453">
        <v>1</v>
      </c>
      <c r="G30" s="453">
        <f aca="true" t="shared" si="4" ref="G30:G53">($E30/$F30)</f>
        <v>50</v>
      </c>
      <c r="H30" s="453">
        <v>39</v>
      </c>
      <c r="I30" s="453">
        <v>1</v>
      </c>
      <c r="J30" s="453">
        <f t="shared" si="1"/>
        <v>39</v>
      </c>
      <c r="K30" s="453">
        <v>39</v>
      </c>
      <c r="L30" s="453">
        <v>1</v>
      </c>
      <c r="M30" s="453">
        <f aca="true" t="shared" si="5" ref="M30:M53">($K30/$L30)</f>
        <v>39</v>
      </c>
      <c r="N30" s="453">
        <v>39</v>
      </c>
      <c r="O30" s="453">
        <v>1</v>
      </c>
      <c r="P30" s="453">
        <f aca="true" t="shared" si="6" ref="P30:P36">($N30/$O30)</f>
        <v>39</v>
      </c>
      <c r="Q30" s="454"/>
      <c r="R30" s="454"/>
      <c r="S30" s="454"/>
    </row>
    <row r="31" spans="1:19" ht="12">
      <c r="A31" s="452" t="s">
        <v>149</v>
      </c>
      <c r="B31" s="453">
        <f t="shared" si="2"/>
        <v>51</v>
      </c>
      <c r="C31" s="453">
        <f t="shared" si="3"/>
        <v>4</v>
      </c>
      <c r="D31" s="453">
        <f t="shared" si="0"/>
        <v>12.75</v>
      </c>
      <c r="E31" s="453">
        <v>26</v>
      </c>
      <c r="F31" s="453">
        <v>1</v>
      </c>
      <c r="G31" s="453">
        <f t="shared" si="4"/>
        <v>26</v>
      </c>
      <c r="H31" s="453">
        <v>8</v>
      </c>
      <c r="I31" s="453">
        <v>1</v>
      </c>
      <c r="J31" s="453">
        <f t="shared" si="1"/>
        <v>8</v>
      </c>
      <c r="K31" s="453">
        <v>7</v>
      </c>
      <c r="L31" s="453">
        <v>1</v>
      </c>
      <c r="M31" s="453">
        <f t="shared" si="5"/>
        <v>7</v>
      </c>
      <c r="N31" s="453">
        <v>10</v>
      </c>
      <c r="O31" s="453">
        <v>1</v>
      </c>
      <c r="P31" s="453">
        <f t="shared" si="6"/>
        <v>10</v>
      </c>
      <c r="Q31" s="454"/>
      <c r="R31" s="454"/>
      <c r="S31" s="454"/>
    </row>
    <row r="32" spans="1:19" ht="12">
      <c r="A32" s="452" t="s">
        <v>150</v>
      </c>
      <c r="B32" s="453">
        <f t="shared" si="2"/>
        <v>273</v>
      </c>
      <c r="C32" s="453">
        <f t="shared" si="3"/>
        <v>9</v>
      </c>
      <c r="D32" s="453">
        <f t="shared" si="0"/>
        <v>30.333333333333332</v>
      </c>
      <c r="E32" s="453">
        <v>185</v>
      </c>
      <c r="F32" s="453">
        <v>5</v>
      </c>
      <c r="G32" s="453">
        <f t="shared" si="4"/>
        <v>37</v>
      </c>
      <c r="H32" s="453">
        <v>18</v>
      </c>
      <c r="I32" s="453">
        <v>1</v>
      </c>
      <c r="J32" s="453">
        <f t="shared" si="1"/>
        <v>18</v>
      </c>
      <c r="K32" s="453">
        <v>25</v>
      </c>
      <c r="L32" s="453">
        <v>1</v>
      </c>
      <c r="M32" s="453">
        <f t="shared" si="5"/>
        <v>25</v>
      </c>
      <c r="N32" s="453">
        <v>18</v>
      </c>
      <c r="O32" s="453">
        <v>1</v>
      </c>
      <c r="P32" s="453">
        <f t="shared" si="6"/>
        <v>18</v>
      </c>
      <c r="Q32" s="453">
        <v>27</v>
      </c>
      <c r="R32" s="453">
        <v>1</v>
      </c>
      <c r="S32" s="453">
        <f>($Q32/$R32)</f>
        <v>27</v>
      </c>
    </row>
    <row r="33" spans="1:19" ht="12">
      <c r="A33" s="452" t="s">
        <v>151</v>
      </c>
      <c r="B33" s="453">
        <f t="shared" si="2"/>
        <v>577</v>
      </c>
      <c r="C33" s="453">
        <f t="shared" si="3"/>
        <v>13</v>
      </c>
      <c r="D33" s="453">
        <f t="shared" si="0"/>
        <v>44.38461538461539</v>
      </c>
      <c r="E33" s="453">
        <v>130</v>
      </c>
      <c r="F33" s="453">
        <v>4</v>
      </c>
      <c r="G33" s="453">
        <f t="shared" si="4"/>
        <v>32.5</v>
      </c>
      <c r="H33" s="453">
        <v>154</v>
      </c>
      <c r="I33" s="453">
        <v>4</v>
      </c>
      <c r="J33" s="453">
        <f t="shared" si="1"/>
        <v>38.5</v>
      </c>
      <c r="K33" s="453">
        <v>127</v>
      </c>
      <c r="L33" s="453">
        <v>2</v>
      </c>
      <c r="M33" s="453">
        <f t="shared" si="5"/>
        <v>63.5</v>
      </c>
      <c r="N33" s="453">
        <v>80</v>
      </c>
      <c r="O33" s="453">
        <v>2</v>
      </c>
      <c r="P33" s="453">
        <f t="shared" si="6"/>
        <v>40</v>
      </c>
      <c r="Q33" s="453">
        <v>86</v>
      </c>
      <c r="R33" s="453">
        <v>1</v>
      </c>
      <c r="S33" s="453">
        <f>($Q33/$R33)</f>
        <v>86</v>
      </c>
    </row>
    <row r="34" spans="1:19" ht="12">
      <c r="A34" s="452" t="s">
        <v>152</v>
      </c>
      <c r="B34" s="453">
        <f t="shared" si="2"/>
        <v>192</v>
      </c>
      <c r="C34" s="453">
        <f t="shared" si="3"/>
        <v>14</v>
      </c>
      <c r="D34" s="453">
        <f t="shared" si="0"/>
        <v>13.714285714285714</v>
      </c>
      <c r="E34" s="453">
        <v>35</v>
      </c>
      <c r="F34" s="453">
        <v>3</v>
      </c>
      <c r="G34" s="453">
        <f t="shared" si="4"/>
        <v>11.666666666666666</v>
      </c>
      <c r="H34" s="453">
        <v>46</v>
      </c>
      <c r="I34" s="453">
        <v>3</v>
      </c>
      <c r="J34" s="453">
        <f t="shared" si="1"/>
        <v>15.333333333333334</v>
      </c>
      <c r="K34" s="453">
        <v>41</v>
      </c>
      <c r="L34" s="453">
        <v>3</v>
      </c>
      <c r="M34" s="453">
        <f t="shared" si="5"/>
        <v>13.666666666666666</v>
      </c>
      <c r="N34" s="453">
        <v>30</v>
      </c>
      <c r="O34" s="453">
        <v>2</v>
      </c>
      <c r="P34" s="453">
        <f t="shared" si="6"/>
        <v>15</v>
      </c>
      <c r="Q34" s="453">
        <v>40</v>
      </c>
      <c r="R34" s="453">
        <v>3</v>
      </c>
      <c r="S34" s="453">
        <f>($Q34/$R34)</f>
        <v>13.333333333333334</v>
      </c>
    </row>
    <row r="35" spans="1:19" ht="12">
      <c r="A35" s="452" t="s">
        <v>153</v>
      </c>
      <c r="B35" s="453">
        <f t="shared" si="2"/>
        <v>347</v>
      </c>
      <c r="C35" s="453">
        <f t="shared" si="3"/>
        <v>10</v>
      </c>
      <c r="D35" s="453">
        <f t="shared" si="0"/>
        <v>34.7</v>
      </c>
      <c r="E35" s="453">
        <v>81</v>
      </c>
      <c r="F35" s="453">
        <v>2</v>
      </c>
      <c r="G35" s="453">
        <f t="shared" si="4"/>
        <v>40.5</v>
      </c>
      <c r="H35" s="453">
        <v>81</v>
      </c>
      <c r="I35" s="453">
        <v>2</v>
      </c>
      <c r="J35" s="453">
        <f t="shared" si="1"/>
        <v>40.5</v>
      </c>
      <c r="K35" s="453">
        <v>84</v>
      </c>
      <c r="L35" s="453">
        <v>2</v>
      </c>
      <c r="M35" s="453">
        <f t="shared" si="5"/>
        <v>42</v>
      </c>
      <c r="N35" s="453">
        <v>54</v>
      </c>
      <c r="O35" s="453">
        <v>2</v>
      </c>
      <c r="P35" s="453">
        <f t="shared" si="6"/>
        <v>27</v>
      </c>
      <c r="Q35" s="453">
        <v>47</v>
      </c>
      <c r="R35" s="453">
        <v>2</v>
      </c>
      <c r="S35" s="453">
        <f>($Q35/$R35)</f>
        <v>23.5</v>
      </c>
    </row>
    <row r="36" spans="1:19" ht="12">
      <c r="A36" s="452" t="s">
        <v>154</v>
      </c>
      <c r="B36" s="453">
        <f t="shared" si="2"/>
        <v>745</v>
      </c>
      <c r="C36" s="453">
        <f t="shared" si="3"/>
        <v>16</v>
      </c>
      <c r="D36" s="453">
        <f t="shared" si="0"/>
        <v>46.5625</v>
      </c>
      <c r="E36" s="453">
        <v>192</v>
      </c>
      <c r="F36" s="453">
        <v>3</v>
      </c>
      <c r="G36" s="453">
        <f t="shared" si="4"/>
        <v>64</v>
      </c>
      <c r="H36" s="453">
        <v>149</v>
      </c>
      <c r="I36" s="453">
        <v>3</v>
      </c>
      <c r="J36" s="453">
        <f t="shared" si="1"/>
        <v>49.666666666666664</v>
      </c>
      <c r="K36" s="453">
        <v>128</v>
      </c>
      <c r="L36" s="453">
        <v>3</v>
      </c>
      <c r="M36" s="453">
        <f t="shared" si="5"/>
        <v>42.666666666666664</v>
      </c>
      <c r="N36" s="453">
        <v>142</v>
      </c>
      <c r="O36" s="453">
        <v>4</v>
      </c>
      <c r="P36" s="453">
        <f t="shared" si="6"/>
        <v>35.5</v>
      </c>
      <c r="Q36" s="453">
        <v>134</v>
      </c>
      <c r="R36" s="453">
        <v>3</v>
      </c>
      <c r="S36" s="453">
        <f>($Q36/$R36)</f>
        <v>44.666666666666664</v>
      </c>
    </row>
    <row r="37" spans="1:19" ht="12">
      <c r="A37" s="449" t="s">
        <v>109</v>
      </c>
      <c r="B37" s="450">
        <f>SUM(B38:B53)</f>
        <v>9037</v>
      </c>
      <c r="C37" s="450">
        <f>SUM(F37+I37+L37+O37+R37)</f>
        <v>271</v>
      </c>
      <c r="D37" s="450">
        <f t="shared" si="0"/>
        <v>33.34686346863469</v>
      </c>
      <c r="E37" s="450">
        <f>SUM(E38:E53)</f>
        <v>4370</v>
      </c>
      <c r="F37" s="450">
        <f>SUM(F38:F53)</f>
        <v>95</v>
      </c>
      <c r="G37" s="450">
        <f t="shared" si="4"/>
        <v>46</v>
      </c>
      <c r="H37" s="450">
        <f>SUM(H38:H53)</f>
        <v>2579</v>
      </c>
      <c r="I37" s="450">
        <f>SUM(I38:I53)</f>
        <v>88</v>
      </c>
      <c r="J37" s="450">
        <f t="shared" si="1"/>
        <v>29.306818181818183</v>
      </c>
      <c r="K37" s="450">
        <f>SUM(K38:K53)</f>
        <v>2088</v>
      </c>
      <c r="L37" s="450">
        <f>SUM(L38:L53)</f>
        <v>88</v>
      </c>
      <c r="M37" s="450">
        <f t="shared" si="5"/>
        <v>23.727272727272727</v>
      </c>
      <c r="N37" s="451"/>
      <c r="O37" s="451"/>
      <c r="P37" s="451"/>
      <c r="Q37" s="451"/>
      <c r="R37" s="451"/>
      <c r="S37" s="451"/>
    </row>
    <row r="38" spans="1:19" ht="12">
      <c r="A38" s="452" t="s">
        <v>155</v>
      </c>
      <c r="B38" s="453">
        <f aca="true" t="shared" si="7" ref="B38:B53">SUM(E38+H38+K38+N38)</f>
        <v>2176</v>
      </c>
      <c r="C38" s="453">
        <f aca="true" t="shared" si="8" ref="C38:C53">SUM(F38+I38+L38+O38)</f>
        <v>64</v>
      </c>
      <c r="D38" s="453">
        <f t="shared" si="0"/>
        <v>34</v>
      </c>
      <c r="E38" s="453">
        <v>1196</v>
      </c>
      <c r="F38" s="453">
        <v>23</v>
      </c>
      <c r="G38" s="453">
        <f t="shared" si="4"/>
        <v>52</v>
      </c>
      <c r="H38" s="453">
        <v>584</v>
      </c>
      <c r="I38" s="453">
        <v>22</v>
      </c>
      <c r="J38" s="453">
        <f t="shared" si="1"/>
        <v>26.545454545454547</v>
      </c>
      <c r="K38" s="453">
        <v>396</v>
      </c>
      <c r="L38" s="453">
        <v>19</v>
      </c>
      <c r="M38" s="453">
        <f t="shared" si="5"/>
        <v>20.842105263157894</v>
      </c>
      <c r="N38" s="454"/>
      <c r="O38" s="454"/>
      <c r="P38" s="454"/>
      <c r="Q38" s="454"/>
      <c r="R38" s="454"/>
      <c r="S38" s="454"/>
    </row>
    <row r="39" spans="1:19" ht="12">
      <c r="A39" s="452" t="s">
        <v>156</v>
      </c>
      <c r="B39" s="453">
        <f t="shared" si="7"/>
        <v>488</v>
      </c>
      <c r="C39" s="453">
        <f t="shared" si="8"/>
        <v>15</v>
      </c>
      <c r="D39" s="453">
        <f t="shared" si="0"/>
        <v>32.53333333333333</v>
      </c>
      <c r="E39" s="453">
        <v>232</v>
      </c>
      <c r="F39" s="453">
        <v>5</v>
      </c>
      <c r="G39" s="453">
        <f t="shared" si="4"/>
        <v>46.4</v>
      </c>
      <c r="H39" s="453">
        <v>156</v>
      </c>
      <c r="I39" s="453">
        <v>5</v>
      </c>
      <c r="J39" s="453">
        <f t="shared" si="1"/>
        <v>31.2</v>
      </c>
      <c r="K39" s="453">
        <v>100</v>
      </c>
      <c r="L39" s="453">
        <v>5</v>
      </c>
      <c r="M39" s="453">
        <f t="shared" si="5"/>
        <v>20</v>
      </c>
      <c r="N39" s="454"/>
      <c r="O39" s="454"/>
      <c r="P39" s="454"/>
      <c r="Q39" s="454"/>
      <c r="R39" s="454"/>
      <c r="S39" s="454"/>
    </row>
    <row r="40" spans="1:19" ht="12">
      <c r="A40" s="452" t="s">
        <v>157</v>
      </c>
      <c r="B40" s="453">
        <f t="shared" si="7"/>
        <v>550</v>
      </c>
      <c r="C40" s="453">
        <f t="shared" si="8"/>
        <v>19</v>
      </c>
      <c r="D40" s="453">
        <f t="shared" si="0"/>
        <v>28.94736842105263</v>
      </c>
      <c r="E40" s="453">
        <v>252</v>
      </c>
      <c r="F40" s="453">
        <v>7</v>
      </c>
      <c r="G40" s="453">
        <f t="shared" si="4"/>
        <v>36</v>
      </c>
      <c r="H40" s="453">
        <v>177</v>
      </c>
      <c r="I40" s="453">
        <v>6</v>
      </c>
      <c r="J40" s="453">
        <f t="shared" si="1"/>
        <v>29.5</v>
      </c>
      <c r="K40" s="453">
        <v>121</v>
      </c>
      <c r="L40" s="453">
        <v>6</v>
      </c>
      <c r="M40" s="453">
        <f t="shared" si="5"/>
        <v>20.166666666666668</v>
      </c>
      <c r="N40" s="454"/>
      <c r="O40" s="454"/>
      <c r="P40" s="454"/>
      <c r="Q40" s="454"/>
      <c r="R40" s="454"/>
      <c r="S40" s="454"/>
    </row>
    <row r="41" spans="1:19" ht="12">
      <c r="A41" s="452" t="s">
        <v>158</v>
      </c>
      <c r="B41" s="453">
        <f t="shared" si="7"/>
        <v>402</v>
      </c>
      <c r="C41" s="453">
        <f t="shared" si="8"/>
        <v>13</v>
      </c>
      <c r="D41" s="453">
        <f t="shared" si="0"/>
        <v>30.923076923076923</v>
      </c>
      <c r="E41" s="453">
        <v>198</v>
      </c>
      <c r="F41" s="453">
        <v>4</v>
      </c>
      <c r="G41" s="453">
        <f t="shared" si="4"/>
        <v>49.5</v>
      </c>
      <c r="H41" s="453">
        <v>100</v>
      </c>
      <c r="I41" s="453">
        <v>4</v>
      </c>
      <c r="J41" s="453">
        <f t="shared" si="1"/>
        <v>25</v>
      </c>
      <c r="K41" s="453">
        <v>104</v>
      </c>
      <c r="L41" s="453">
        <v>5</v>
      </c>
      <c r="M41" s="453">
        <f t="shared" si="5"/>
        <v>20.8</v>
      </c>
      <c r="N41" s="454"/>
      <c r="O41" s="454"/>
      <c r="P41" s="454"/>
      <c r="Q41" s="454"/>
      <c r="R41" s="454"/>
      <c r="S41" s="454"/>
    </row>
    <row r="42" spans="1:19" ht="12">
      <c r="A42" s="452" t="s">
        <v>159</v>
      </c>
      <c r="B42" s="453">
        <f t="shared" si="7"/>
        <v>724</v>
      </c>
      <c r="C42" s="453">
        <f t="shared" si="8"/>
        <v>22</v>
      </c>
      <c r="D42" s="453">
        <f t="shared" si="0"/>
        <v>32.90909090909091</v>
      </c>
      <c r="E42" s="453">
        <v>322</v>
      </c>
      <c r="F42" s="453">
        <v>8</v>
      </c>
      <c r="G42" s="453">
        <f t="shared" si="4"/>
        <v>40.25</v>
      </c>
      <c r="H42" s="453">
        <v>221</v>
      </c>
      <c r="I42" s="453">
        <v>7</v>
      </c>
      <c r="J42" s="453">
        <f t="shared" si="1"/>
        <v>31.571428571428573</v>
      </c>
      <c r="K42" s="453">
        <v>181</v>
      </c>
      <c r="L42" s="453">
        <v>7</v>
      </c>
      <c r="M42" s="453">
        <f t="shared" si="5"/>
        <v>25.857142857142858</v>
      </c>
      <c r="N42" s="454"/>
      <c r="O42" s="454"/>
      <c r="P42" s="454"/>
      <c r="Q42" s="454"/>
      <c r="R42" s="454"/>
      <c r="S42" s="454"/>
    </row>
    <row r="43" spans="1:19" ht="12">
      <c r="A43" s="452" t="s">
        <v>629</v>
      </c>
      <c r="B43" s="453">
        <f t="shared" si="7"/>
        <v>283</v>
      </c>
      <c r="C43" s="453">
        <f t="shared" si="8"/>
        <v>10</v>
      </c>
      <c r="D43" s="453">
        <f t="shared" si="0"/>
        <v>28.3</v>
      </c>
      <c r="E43" s="453">
        <v>106</v>
      </c>
      <c r="F43" s="453">
        <v>4</v>
      </c>
      <c r="G43" s="453">
        <f t="shared" si="4"/>
        <v>26.5</v>
      </c>
      <c r="H43" s="453">
        <v>79</v>
      </c>
      <c r="I43" s="453">
        <v>3</v>
      </c>
      <c r="J43" s="453">
        <f t="shared" si="1"/>
        <v>26.333333333333332</v>
      </c>
      <c r="K43" s="453">
        <v>98</v>
      </c>
      <c r="L43" s="453">
        <v>3</v>
      </c>
      <c r="M43" s="453">
        <f t="shared" si="5"/>
        <v>32.666666666666664</v>
      </c>
      <c r="N43" s="454"/>
      <c r="O43" s="454"/>
      <c r="P43" s="454"/>
      <c r="Q43" s="454"/>
      <c r="R43" s="454"/>
      <c r="S43" s="454"/>
    </row>
    <row r="44" spans="1:19" ht="12">
      <c r="A44" s="452" t="s">
        <v>161</v>
      </c>
      <c r="B44" s="453">
        <f t="shared" si="7"/>
        <v>421</v>
      </c>
      <c r="C44" s="453">
        <f t="shared" si="8"/>
        <v>12</v>
      </c>
      <c r="D44" s="453">
        <f t="shared" si="0"/>
        <v>35.083333333333336</v>
      </c>
      <c r="E44" s="453">
        <v>203</v>
      </c>
      <c r="F44" s="453">
        <v>4</v>
      </c>
      <c r="G44" s="453">
        <f t="shared" si="4"/>
        <v>50.75</v>
      </c>
      <c r="H44" s="453">
        <v>114</v>
      </c>
      <c r="I44" s="453">
        <v>4</v>
      </c>
      <c r="J44" s="453">
        <f t="shared" si="1"/>
        <v>28.5</v>
      </c>
      <c r="K44" s="453">
        <v>104</v>
      </c>
      <c r="L44" s="453">
        <v>4</v>
      </c>
      <c r="M44" s="453">
        <f t="shared" si="5"/>
        <v>26</v>
      </c>
      <c r="N44" s="454"/>
      <c r="O44" s="454"/>
      <c r="P44" s="454"/>
      <c r="Q44" s="454"/>
      <c r="R44" s="454"/>
      <c r="S44" s="454"/>
    </row>
    <row r="45" spans="1:19" ht="12">
      <c r="A45" s="452" t="s">
        <v>162</v>
      </c>
      <c r="B45" s="453">
        <f t="shared" si="7"/>
        <v>215</v>
      </c>
      <c r="C45" s="453">
        <f t="shared" si="8"/>
        <v>11</v>
      </c>
      <c r="D45" s="453">
        <f t="shared" si="0"/>
        <v>19.545454545454547</v>
      </c>
      <c r="E45" s="453">
        <v>101</v>
      </c>
      <c r="F45" s="453">
        <v>4</v>
      </c>
      <c r="G45" s="453">
        <f t="shared" si="4"/>
        <v>25.25</v>
      </c>
      <c r="H45" s="453">
        <v>59</v>
      </c>
      <c r="I45" s="453">
        <v>4</v>
      </c>
      <c r="J45" s="453">
        <f t="shared" si="1"/>
        <v>14.75</v>
      </c>
      <c r="K45" s="453">
        <v>55</v>
      </c>
      <c r="L45" s="453">
        <v>3</v>
      </c>
      <c r="M45" s="453">
        <f t="shared" si="5"/>
        <v>18.333333333333332</v>
      </c>
      <c r="N45" s="454"/>
      <c r="O45" s="454"/>
      <c r="P45" s="454"/>
      <c r="Q45" s="454"/>
      <c r="R45" s="454"/>
      <c r="S45" s="454"/>
    </row>
    <row r="46" spans="1:19" ht="12">
      <c r="A46" s="452" t="s">
        <v>163</v>
      </c>
      <c r="B46" s="453">
        <f t="shared" si="7"/>
        <v>261</v>
      </c>
      <c r="C46" s="453">
        <f t="shared" si="8"/>
        <v>9</v>
      </c>
      <c r="D46" s="453">
        <f t="shared" si="0"/>
        <v>29</v>
      </c>
      <c r="E46" s="453">
        <v>99</v>
      </c>
      <c r="F46" s="453">
        <v>3</v>
      </c>
      <c r="G46" s="453">
        <f t="shared" si="4"/>
        <v>33</v>
      </c>
      <c r="H46" s="453">
        <v>108</v>
      </c>
      <c r="I46" s="453">
        <v>3</v>
      </c>
      <c r="J46" s="453">
        <f t="shared" si="1"/>
        <v>36</v>
      </c>
      <c r="K46" s="453">
        <v>54</v>
      </c>
      <c r="L46" s="453">
        <v>3</v>
      </c>
      <c r="M46" s="453">
        <f t="shared" si="5"/>
        <v>18</v>
      </c>
      <c r="N46" s="454"/>
      <c r="O46" s="454"/>
      <c r="P46" s="454"/>
      <c r="Q46" s="454"/>
      <c r="R46" s="454"/>
      <c r="S46" s="454"/>
    </row>
    <row r="47" spans="1:19" ht="12">
      <c r="A47" s="452" t="s">
        <v>164</v>
      </c>
      <c r="B47" s="453">
        <f t="shared" si="7"/>
        <v>264</v>
      </c>
      <c r="C47" s="453">
        <f t="shared" si="8"/>
        <v>8</v>
      </c>
      <c r="D47" s="453">
        <f t="shared" si="0"/>
        <v>33</v>
      </c>
      <c r="E47" s="453">
        <v>123</v>
      </c>
      <c r="F47" s="453">
        <v>3</v>
      </c>
      <c r="G47" s="453">
        <f t="shared" si="4"/>
        <v>41</v>
      </c>
      <c r="H47" s="453">
        <v>82</v>
      </c>
      <c r="I47" s="453">
        <v>2</v>
      </c>
      <c r="J47" s="453">
        <f t="shared" si="1"/>
        <v>41</v>
      </c>
      <c r="K47" s="453">
        <v>59</v>
      </c>
      <c r="L47" s="453">
        <v>3</v>
      </c>
      <c r="M47" s="453">
        <f t="shared" si="5"/>
        <v>19.666666666666668</v>
      </c>
      <c r="N47" s="454"/>
      <c r="O47" s="454"/>
      <c r="P47" s="454"/>
      <c r="Q47" s="454"/>
      <c r="R47" s="454"/>
      <c r="S47" s="454"/>
    </row>
    <row r="48" spans="1:19" ht="12">
      <c r="A48" s="452" t="s">
        <v>165</v>
      </c>
      <c r="B48" s="453">
        <f t="shared" si="7"/>
        <v>279</v>
      </c>
      <c r="C48" s="453">
        <f t="shared" si="8"/>
        <v>10</v>
      </c>
      <c r="D48" s="453">
        <f t="shared" si="0"/>
        <v>27.9</v>
      </c>
      <c r="E48" s="453">
        <v>146</v>
      </c>
      <c r="F48" s="453">
        <v>4</v>
      </c>
      <c r="G48" s="453">
        <f t="shared" si="4"/>
        <v>36.5</v>
      </c>
      <c r="H48" s="453">
        <v>82</v>
      </c>
      <c r="I48" s="453">
        <v>3</v>
      </c>
      <c r="J48" s="453">
        <f t="shared" si="1"/>
        <v>27.333333333333332</v>
      </c>
      <c r="K48" s="453">
        <v>51</v>
      </c>
      <c r="L48" s="453">
        <v>3</v>
      </c>
      <c r="M48" s="453">
        <f t="shared" si="5"/>
        <v>17</v>
      </c>
      <c r="N48" s="454"/>
      <c r="O48" s="454"/>
      <c r="P48" s="454"/>
      <c r="Q48" s="454"/>
      <c r="R48" s="454"/>
      <c r="S48" s="454"/>
    </row>
    <row r="49" spans="1:19" ht="12">
      <c r="A49" s="452" t="s">
        <v>166</v>
      </c>
      <c r="B49" s="453">
        <f t="shared" si="7"/>
        <v>135</v>
      </c>
      <c r="C49" s="453">
        <f t="shared" si="8"/>
        <v>6</v>
      </c>
      <c r="D49" s="453">
        <f t="shared" si="0"/>
        <v>22.5</v>
      </c>
      <c r="E49" s="453">
        <v>77</v>
      </c>
      <c r="F49" s="453">
        <v>2</v>
      </c>
      <c r="G49" s="453">
        <f t="shared" si="4"/>
        <v>38.5</v>
      </c>
      <c r="H49" s="453">
        <v>32</v>
      </c>
      <c r="I49" s="453">
        <v>1</v>
      </c>
      <c r="J49" s="453">
        <f t="shared" si="1"/>
        <v>32</v>
      </c>
      <c r="K49" s="453">
        <v>26</v>
      </c>
      <c r="L49" s="453">
        <v>3</v>
      </c>
      <c r="M49" s="453">
        <f t="shared" si="5"/>
        <v>8.666666666666666</v>
      </c>
      <c r="N49" s="454"/>
      <c r="O49" s="454"/>
      <c r="P49" s="454"/>
      <c r="Q49" s="454"/>
      <c r="R49" s="454"/>
      <c r="S49" s="454"/>
    </row>
    <row r="50" spans="1:19" ht="12">
      <c r="A50" s="452" t="s">
        <v>167</v>
      </c>
      <c r="B50" s="453">
        <f t="shared" si="7"/>
        <v>1522</v>
      </c>
      <c r="C50" s="453">
        <f t="shared" si="8"/>
        <v>41</v>
      </c>
      <c r="D50" s="453">
        <f t="shared" si="0"/>
        <v>37.1219512195122</v>
      </c>
      <c r="E50" s="453">
        <v>649</v>
      </c>
      <c r="F50" s="453">
        <v>13</v>
      </c>
      <c r="G50" s="453">
        <f t="shared" si="4"/>
        <v>49.92307692307692</v>
      </c>
      <c r="H50" s="453">
        <v>434</v>
      </c>
      <c r="I50" s="453">
        <v>15</v>
      </c>
      <c r="J50" s="453">
        <f t="shared" si="1"/>
        <v>28.933333333333334</v>
      </c>
      <c r="K50" s="453">
        <v>439</v>
      </c>
      <c r="L50" s="453">
        <v>13</v>
      </c>
      <c r="M50" s="453">
        <f t="shared" si="5"/>
        <v>33.76923076923077</v>
      </c>
      <c r="N50" s="454"/>
      <c r="O50" s="454"/>
      <c r="P50" s="454"/>
      <c r="Q50" s="454"/>
      <c r="R50" s="454"/>
      <c r="S50" s="454"/>
    </row>
    <row r="51" spans="1:19" ht="12">
      <c r="A51" s="452" t="s">
        <v>168</v>
      </c>
      <c r="B51" s="453">
        <f t="shared" si="7"/>
        <v>684</v>
      </c>
      <c r="C51" s="453">
        <f t="shared" si="8"/>
        <v>15</v>
      </c>
      <c r="D51" s="453">
        <f t="shared" si="0"/>
        <v>45.6</v>
      </c>
      <c r="E51" s="453">
        <v>383</v>
      </c>
      <c r="F51" s="453">
        <v>6</v>
      </c>
      <c r="G51" s="453">
        <f t="shared" si="4"/>
        <v>63.833333333333336</v>
      </c>
      <c r="H51" s="453">
        <v>150</v>
      </c>
      <c r="I51" s="453">
        <v>4</v>
      </c>
      <c r="J51" s="453">
        <f t="shared" si="1"/>
        <v>37.5</v>
      </c>
      <c r="K51" s="453">
        <v>151</v>
      </c>
      <c r="L51" s="453">
        <v>5</v>
      </c>
      <c r="M51" s="453">
        <f t="shared" si="5"/>
        <v>30.2</v>
      </c>
      <c r="N51" s="454"/>
      <c r="O51" s="454"/>
      <c r="P51" s="454"/>
      <c r="Q51" s="454"/>
      <c r="R51" s="454"/>
      <c r="S51" s="454"/>
    </row>
    <row r="52" spans="1:19" ht="12">
      <c r="A52" s="452" t="s">
        <v>630</v>
      </c>
      <c r="B52" s="453">
        <f t="shared" si="7"/>
        <v>53</v>
      </c>
      <c r="C52" s="453">
        <f t="shared" si="8"/>
        <v>4</v>
      </c>
      <c r="D52" s="453">
        <f t="shared" si="0"/>
        <v>13.25</v>
      </c>
      <c r="E52" s="453">
        <v>30</v>
      </c>
      <c r="F52" s="453">
        <v>1</v>
      </c>
      <c r="G52" s="453">
        <f t="shared" si="4"/>
        <v>30</v>
      </c>
      <c r="H52" s="453">
        <v>8</v>
      </c>
      <c r="I52" s="453">
        <v>1</v>
      </c>
      <c r="J52" s="453">
        <f t="shared" si="1"/>
        <v>8</v>
      </c>
      <c r="K52" s="453">
        <v>15</v>
      </c>
      <c r="L52" s="453">
        <v>2</v>
      </c>
      <c r="M52" s="453">
        <f t="shared" si="5"/>
        <v>7.5</v>
      </c>
      <c r="N52" s="454"/>
      <c r="O52" s="454"/>
      <c r="P52" s="454"/>
      <c r="Q52" s="454"/>
      <c r="R52" s="454"/>
      <c r="S52" s="454"/>
    </row>
    <row r="53" spans="1:19" ht="12">
      <c r="A53" s="452" t="s">
        <v>148</v>
      </c>
      <c r="B53" s="453">
        <f t="shared" si="7"/>
        <v>580</v>
      </c>
      <c r="C53" s="453">
        <f t="shared" si="8"/>
        <v>12</v>
      </c>
      <c r="D53" s="453">
        <f t="shared" si="0"/>
        <v>48.333333333333336</v>
      </c>
      <c r="E53" s="453">
        <v>253</v>
      </c>
      <c r="F53" s="453">
        <v>4</v>
      </c>
      <c r="G53" s="453">
        <f t="shared" si="4"/>
        <v>63.25</v>
      </c>
      <c r="H53" s="453">
        <v>193</v>
      </c>
      <c r="I53" s="453">
        <v>4</v>
      </c>
      <c r="J53" s="453">
        <f t="shared" si="1"/>
        <v>48.25</v>
      </c>
      <c r="K53" s="453">
        <v>134</v>
      </c>
      <c r="L53" s="453">
        <v>4</v>
      </c>
      <c r="M53" s="453">
        <f t="shared" si="5"/>
        <v>33.5</v>
      </c>
      <c r="N53" s="454"/>
      <c r="O53" s="454"/>
      <c r="P53" s="454"/>
      <c r="Q53" s="454"/>
      <c r="R53" s="454"/>
      <c r="S53" s="454"/>
    </row>
    <row r="54" ht="12">
      <c r="R54" s="425" t="s">
        <v>631</v>
      </c>
    </row>
    <row r="2352" ht="12">
      <c r="E2352" s="456">
        <v>1</v>
      </c>
    </row>
  </sheetData>
  <sheetProtection password="CA55" sheet="1" objects="1" scenarios="1"/>
  <mergeCells count="4">
    <mergeCell ref="B6:D6"/>
    <mergeCell ref="A1:S1"/>
    <mergeCell ref="A2:S2"/>
    <mergeCell ref="A3:S3"/>
  </mergeCells>
  <printOptions horizontalCentered="1"/>
  <pageMargins left="0.29" right="0.31" top="1.02" bottom="0.5905511811023623" header="0" footer="0"/>
  <pageSetup horizontalDpi="300" verticalDpi="3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8"/>
  <sheetViews>
    <sheetView showGridLines="0" workbookViewId="0" topLeftCell="A1">
      <selection activeCell="A1" sqref="A1:G1"/>
    </sheetView>
  </sheetViews>
  <sheetFormatPr defaultColWidth="15.3984375" defaultRowHeight="9"/>
  <cols>
    <col min="1" max="1" width="60.19921875" style="457" customWidth="1"/>
    <col min="2" max="7" width="17" style="457" customWidth="1"/>
    <col min="8" max="10" width="13.796875" style="457" customWidth="1"/>
    <col min="11" max="11" width="5.796875" style="457" customWidth="1"/>
    <col min="12" max="12" width="2.59765625" style="457" customWidth="1"/>
    <col min="13" max="16384" width="15.3984375" style="457" customWidth="1"/>
  </cols>
  <sheetData>
    <row r="1" spans="1:7" ht="12">
      <c r="A1" s="1152" t="s">
        <v>74</v>
      </c>
      <c r="B1" s="1152"/>
      <c r="C1" s="1152"/>
      <c r="D1" s="1152"/>
      <c r="E1" s="1152"/>
      <c r="F1" s="1152"/>
      <c r="G1" s="1152"/>
    </row>
    <row r="2" spans="1:7" ht="12">
      <c r="A2" s="1152" t="s">
        <v>632</v>
      </c>
      <c r="B2" s="1152"/>
      <c r="C2" s="1152"/>
      <c r="D2" s="1152"/>
      <c r="E2" s="1152"/>
      <c r="F2" s="1152"/>
      <c r="G2" s="1152"/>
    </row>
    <row r="3" spans="1:7" ht="12">
      <c r="A3" s="1152" t="s">
        <v>633</v>
      </c>
      <c r="B3" s="1152"/>
      <c r="C3" s="1152"/>
      <c r="D3" s="1152"/>
      <c r="E3" s="1152"/>
      <c r="F3" s="1152"/>
      <c r="G3" s="1152"/>
    </row>
    <row r="4" spans="1:7" ht="12">
      <c r="A4" s="458"/>
      <c r="B4" s="458"/>
      <c r="C4" s="458"/>
      <c r="D4" s="458"/>
      <c r="E4" s="458"/>
      <c r="F4" s="459" t="s">
        <v>52</v>
      </c>
      <c r="G4" s="458"/>
    </row>
    <row r="5" spans="1:7" ht="12">
      <c r="A5" s="459" t="s">
        <v>32</v>
      </c>
      <c r="B5" s="458"/>
      <c r="C5" s="458"/>
      <c r="D5" s="458"/>
      <c r="E5" s="458"/>
      <c r="F5" s="458"/>
      <c r="G5" s="458"/>
    </row>
    <row r="6" spans="1:7" ht="12">
      <c r="A6" s="1156" t="s">
        <v>80</v>
      </c>
      <c r="B6" s="1158" t="s">
        <v>634</v>
      </c>
      <c r="C6" s="1159"/>
      <c r="D6" s="1160"/>
      <c r="E6" s="1153" t="s">
        <v>635</v>
      </c>
      <c r="F6" s="1154"/>
      <c r="G6" s="1155"/>
    </row>
    <row r="7" spans="1:7" ht="19.5" customHeight="1">
      <c r="A7" s="1157"/>
      <c r="B7" s="460" t="s">
        <v>128</v>
      </c>
      <c r="C7" s="462" t="s">
        <v>636</v>
      </c>
      <c r="D7" s="462" t="s">
        <v>637</v>
      </c>
      <c r="E7" s="462" t="s">
        <v>638</v>
      </c>
      <c r="F7" s="462" t="s">
        <v>639</v>
      </c>
      <c r="G7" s="461" t="s">
        <v>640</v>
      </c>
    </row>
    <row r="8" spans="1:7" ht="17.25" customHeight="1">
      <c r="A8" s="463" t="s">
        <v>82</v>
      </c>
      <c r="B8" s="464" t="e">
        <f aca="true" t="shared" si="0" ref="B8:G8">(B9+B21)</f>
        <v>#REF!</v>
      </c>
      <c r="C8" s="464" t="e">
        <f t="shared" si="0"/>
        <v>#REF!</v>
      </c>
      <c r="D8" s="464">
        <f t="shared" si="0"/>
        <v>26</v>
      </c>
      <c r="E8" s="464">
        <f t="shared" si="0"/>
        <v>41</v>
      </c>
      <c r="F8" s="464">
        <f t="shared" si="0"/>
        <v>15</v>
      </c>
      <c r="G8" s="464">
        <f t="shared" si="0"/>
        <v>26</v>
      </c>
    </row>
    <row r="9" spans="1:7" ht="17.25" customHeight="1">
      <c r="A9" s="463" t="s">
        <v>90</v>
      </c>
      <c r="B9" s="464" t="e">
        <f aca="true" t="shared" si="1" ref="B9:G9">SUM(B10:B20)</f>
        <v>#REF!</v>
      </c>
      <c r="C9" s="464" t="e">
        <f t="shared" si="1"/>
        <v>#REF!</v>
      </c>
      <c r="D9" s="464">
        <f t="shared" si="1"/>
        <v>20</v>
      </c>
      <c r="E9" s="464">
        <f t="shared" si="1"/>
        <v>28</v>
      </c>
      <c r="F9" s="464">
        <f t="shared" si="1"/>
        <v>8</v>
      </c>
      <c r="G9" s="464">
        <f t="shared" si="1"/>
        <v>20</v>
      </c>
    </row>
    <row r="10" spans="1:8" ht="12">
      <c r="A10" s="465" t="s">
        <v>604</v>
      </c>
      <c r="B10" s="466"/>
      <c r="C10" s="466"/>
      <c r="D10" s="466"/>
      <c r="E10" s="466"/>
      <c r="F10" s="466"/>
      <c r="G10" s="467"/>
      <c r="H10" s="468"/>
    </row>
    <row r="11" spans="1:8" ht="12">
      <c r="A11" s="465" t="s">
        <v>184</v>
      </c>
      <c r="B11" s="469" t="e">
        <f>SUM(E11+#REF!)</f>
        <v>#REF!</v>
      </c>
      <c r="C11" s="469" t="e">
        <f>(F11+#REF!)</f>
        <v>#REF!</v>
      </c>
      <c r="D11" s="469">
        <f>(G11+H11)</f>
        <v>4</v>
      </c>
      <c r="E11" s="469">
        <f aca="true" t="shared" si="2" ref="E11:E16">SUM(F11:G11)</f>
        <v>5</v>
      </c>
      <c r="F11" s="469">
        <v>1</v>
      </c>
      <c r="G11" s="467">
        <v>4</v>
      </c>
      <c r="H11" s="468"/>
    </row>
    <row r="12" spans="1:8" ht="12">
      <c r="A12" s="465" t="s">
        <v>186</v>
      </c>
      <c r="B12" s="469" t="e">
        <f>SUM(E12+#REF!)</f>
        <v>#REF!</v>
      </c>
      <c r="C12" s="469" t="e">
        <f>(F12+#REF!)</f>
        <v>#REF!</v>
      </c>
      <c r="D12" s="466"/>
      <c r="E12" s="469">
        <f t="shared" si="2"/>
        <v>2</v>
      </c>
      <c r="F12" s="469">
        <v>2</v>
      </c>
      <c r="G12" s="467"/>
      <c r="H12" s="468"/>
    </row>
    <row r="13" spans="1:8" ht="12">
      <c r="A13" s="465" t="s">
        <v>146</v>
      </c>
      <c r="B13" s="469" t="e">
        <f>SUM(E13+#REF!)</f>
        <v>#REF!</v>
      </c>
      <c r="C13" s="466"/>
      <c r="D13" s="469">
        <f>(G13+H13)</f>
        <v>1</v>
      </c>
      <c r="E13" s="469">
        <f t="shared" si="2"/>
        <v>1</v>
      </c>
      <c r="F13" s="466"/>
      <c r="G13" s="467">
        <v>1</v>
      </c>
      <c r="H13" s="468"/>
    </row>
    <row r="14" spans="1:7" ht="12">
      <c r="A14" s="465" t="s">
        <v>148</v>
      </c>
      <c r="B14" s="469" t="e">
        <f>SUM(E14+#REF!)</f>
        <v>#REF!</v>
      </c>
      <c r="C14" s="466"/>
      <c r="D14" s="469">
        <f>(G14+H14)</f>
        <v>4</v>
      </c>
      <c r="E14" s="469">
        <f t="shared" si="2"/>
        <v>4</v>
      </c>
      <c r="F14" s="466"/>
      <c r="G14" s="469">
        <v>4</v>
      </c>
    </row>
    <row r="15" spans="1:8" ht="12">
      <c r="A15" s="465" t="s">
        <v>149</v>
      </c>
      <c r="B15" s="469" t="e">
        <f>SUM(E15+#REF!)</f>
        <v>#REF!</v>
      </c>
      <c r="C15" s="469" t="e">
        <f>(F15+#REF!)</f>
        <v>#REF!</v>
      </c>
      <c r="D15" s="466"/>
      <c r="E15" s="469">
        <f t="shared" si="2"/>
        <v>1</v>
      </c>
      <c r="F15" s="469">
        <v>1</v>
      </c>
      <c r="G15" s="467"/>
      <c r="H15" s="468"/>
    </row>
    <row r="16" spans="1:8" ht="12">
      <c r="A16" s="465" t="s">
        <v>150</v>
      </c>
      <c r="B16" s="469" t="e">
        <f>SUM(E16+#REF!)</f>
        <v>#REF!</v>
      </c>
      <c r="C16" s="469" t="e">
        <f>(F16+#REF!)</f>
        <v>#REF!</v>
      </c>
      <c r="D16" s="466"/>
      <c r="E16" s="469">
        <f t="shared" si="2"/>
        <v>2</v>
      </c>
      <c r="F16" s="469">
        <v>2</v>
      </c>
      <c r="G16" s="467"/>
      <c r="H16" s="468"/>
    </row>
    <row r="17" spans="1:8" ht="12">
      <c r="A17" s="465" t="s">
        <v>151</v>
      </c>
      <c r="B17" s="466"/>
      <c r="C17" s="466"/>
      <c r="D17" s="466"/>
      <c r="E17" s="466"/>
      <c r="F17" s="466"/>
      <c r="G17" s="467"/>
      <c r="H17" s="468"/>
    </row>
    <row r="18" spans="1:8" ht="12">
      <c r="A18" s="465" t="s">
        <v>152</v>
      </c>
      <c r="B18" s="466"/>
      <c r="C18" s="466"/>
      <c r="D18" s="466"/>
      <c r="E18" s="466"/>
      <c r="F18" s="466"/>
      <c r="G18" s="467"/>
      <c r="H18" s="468"/>
    </row>
    <row r="19" spans="1:8" ht="12">
      <c r="A19" s="465" t="s">
        <v>153</v>
      </c>
      <c r="B19" s="469" t="e">
        <f>SUM(E19+#REF!)</f>
        <v>#REF!</v>
      </c>
      <c r="C19" s="466"/>
      <c r="D19" s="469">
        <f>(G19+H19)</f>
        <v>1</v>
      </c>
      <c r="E19" s="469">
        <f>SUM(F19:G19)</f>
        <v>1</v>
      </c>
      <c r="F19" s="466"/>
      <c r="G19" s="467">
        <v>1</v>
      </c>
      <c r="H19" s="468"/>
    </row>
    <row r="20" spans="1:8" ht="12">
      <c r="A20" s="465" t="s">
        <v>154</v>
      </c>
      <c r="B20" s="469" t="e">
        <f>SUM(E20+#REF!)</f>
        <v>#REF!</v>
      </c>
      <c r="C20" s="469" t="e">
        <f>(F20+#REF!)</f>
        <v>#REF!</v>
      </c>
      <c r="D20" s="469">
        <f>(G20+H20)</f>
        <v>10</v>
      </c>
      <c r="E20" s="469">
        <f>SUM(F20:G20)</f>
        <v>12</v>
      </c>
      <c r="F20" s="469">
        <v>2</v>
      </c>
      <c r="G20" s="467">
        <v>10</v>
      </c>
      <c r="H20" s="468"/>
    </row>
    <row r="21" spans="1:7" ht="12">
      <c r="A21" s="463" t="s">
        <v>109</v>
      </c>
      <c r="B21" s="464" t="e">
        <f aca="true" t="shared" si="3" ref="B21:G21">SUM(B22:B37)</f>
        <v>#REF!</v>
      </c>
      <c r="C21" s="464" t="e">
        <f t="shared" si="3"/>
        <v>#REF!</v>
      </c>
      <c r="D21" s="464">
        <f t="shared" si="3"/>
        <v>6</v>
      </c>
      <c r="E21" s="464">
        <f t="shared" si="3"/>
        <v>13</v>
      </c>
      <c r="F21" s="464">
        <f t="shared" si="3"/>
        <v>7</v>
      </c>
      <c r="G21" s="464">
        <f t="shared" si="3"/>
        <v>6</v>
      </c>
    </row>
    <row r="22" spans="1:8" ht="12">
      <c r="A22" s="465" t="s">
        <v>155</v>
      </c>
      <c r="B22" s="469" t="e">
        <f>SUM(E22+#REF!)</f>
        <v>#REF!</v>
      </c>
      <c r="C22" s="469" t="e">
        <f>(F22+#REF!)</f>
        <v>#REF!</v>
      </c>
      <c r="D22" s="469">
        <f>(G22+H22)</f>
        <v>6</v>
      </c>
      <c r="E22" s="469">
        <f>SUM(F22:G22)</f>
        <v>8</v>
      </c>
      <c r="F22" s="469">
        <v>2</v>
      </c>
      <c r="G22" s="467">
        <v>6</v>
      </c>
      <c r="H22" s="468"/>
    </row>
    <row r="23" spans="1:8" ht="12">
      <c r="A23" s="465" t="s">
        <v>156</v>
      </c>
      <c r="B23" s="466"/>
      <c r="C23" s="466"/>
      <c r="D23" s="466"/>
      <c r="E23" s="466"/>
      <c r="F23" s="466"/>
      <c r="G23" s="467"/>
      <c r="H23" s="468"/>
    </row>
    <row r="24" spans="1:8" ht="12">
      <c r="A24" s="465" t="s">
        <v>157</v>
      </c>
      <c r="B24" s="466"/>
      <c r="C24" s="466"/>
      <c r="D24" s="466"/>
      <c r="E24" s="466"/>
      <c r="F24" s="466"/>
      <c r="G24" s="467"/>
      <c r="H24" s="468"/>
    </row>
    <row r="25" spans="1:8" ht="12">
      <c r="A25" s="465" t="s">
        <v>158</v>
      </c>
      <c r="B25" s="466"/>
      <c r="C25" s="466"/>
      <c r="D25" s="466"/>
      <c r="E25" s="466"/>
      <c r="F25" s="466"/>
      <c r="G25" s="467"/>
      <c r="H25" s="468"/>
    </row>
    <row r="26" spans="1:8" ht="12">
      <c r="A26" s="465" t="s">
        <v>159</v>
      </c>
      <c r="B26" s="466"/>
      <c r="C26" s="466"/>
      <c r="D26" s="466"/>
      <c r="E26" s="466"/>
      <c r="F26" s="466"/>
      <c r="G26" s="467"/>
      <c r="H26" s="468"/>
    </row>
    <row r="27" spans="1:8" ht="12">
      <c r="A27" s="465" t="s">
        <v>160</v>
      </c>
      <c r="B27" s="466"/>
      <c r="C27" s="466"/>
      <c r="D27" s="466"/>
      <c r="E27" s="466"/>
      <c r="F27" s="466"/>
      <c r="G27" s="467"/>
      <c r="H27" s="468"/>
    </row>
    <row r="28" spans="1:8" ht="12">
      <c r="A28" s="465" t="s">
        <v>161</v>
      </c>
      <c r="B28" s="466"/>
      <c r="C28" s="466"/>
      <c r="D28" s="466"/>
      <c r="E28" s="466"/>
      <c r="F28" s="466"/>
      <c r="G28" s="467"/>
      <c r="H28" s="468"/>
    </row>
    <row r="29" spans="1:8" ht="12">
      <c r="A29" s="465" t="s">
        <v>162</v>
      </c>
      <c r="B29" s="466"/>
      <c r="C29" s="466"/>
      <c r="D29" s="466"/>
      <c r="E29" s="466"/>
      <c r="F29" s="466"/>
      <c r="G29" s="467"/>
      <c r="H29" s="468"/>
    </row>
    <row r="30" spans="1:8" ht="12">
      <c r="A30" s="465" t="s">
        <v>163</v>
      </c>
      <c r="B30" s="466"/>
      <c r="C30" s="466"/>
      <c r="D30" s="466"/>
      <c r="E30" s="466"/>
      <c r="F30" s="466"/>
      <c r="G30" s="467"/>
      <c r="H30" s="468"/>
    </row>
    <row r="31" spans="1:8" ht="12">
      <c r="A31" s="465" t="s">
        <v>164</v>
      </c>
      <c r="B31" s="466"/>
      <c r="C31" s="466"/>
      <c r="D31" s="466"/>
      <c r="E31" s="466"/>
      <c r="F31" s="466"/>
      <c r="G31" s="467"/>
      <c r="H31" s="468"/>
    </row>
    <row r="32" spans="1:8" ht="12">
      <c r="A32" s="465" t="s">
        <v>165</v>
      </c>
      <c r="B32" s="466"/>
      <c r="C32" s="466"/>
      <c r="D32" s="466"/>
      <c r="E32" s="466"/>
      <c r="F32" s="466"/>
      <c r="G32" s="467"/>
      <c r="H32" s="468"/>
    </row>
    <row r="33" spans="1:8" ht="12">
      <c r="A33" s="465" t="s">
        <v>166</v>
      </c>
      <c r="B33" s="466"/>
      <c r="C33" s="466"/>
      <c r="D33" s="466"/>
      <c r="E33" s="466"/>
      <c r="F33" s="466"/>
      <c r="G33" s="467"/>
      <c r="H33" s="468"/>
    </row>
    <row r="34" spans="1:8" ht="12">
      <c r="A34" s="465" t="s">
        <v>167</v>
      </c>
      <c r="B34" s="469" t="e">
        <f>SUM(E34+#REF!)</f>
        <v>#REF!</v>
      </c>
      <c r="C34" s="469" t="e">
        <f>(F34+#REF!)</f>
        <v>#REF!</v>
      </c>
      <c r="D34" s="466"/>
      <c r="E34" s="469">
        <f>SUM(F34:G34)</f>
        <v>4</v>
      </c>
      <c r="F34" s="469">
        <v>4</v>
      </c>
      <c r="G34" s="467"/>
      <c r="H34" s="468"/>
    </row>
    <row r="35" spans="1:7" ht="12">
      <c r="A35" s="465" t="s">
        <v>168</v>
      </c>
      <c r="B35" s="469" t="e">
        <f>SUM(E35+#REF!)</f>
        <v>#REF!</v>
      </c>
      <c r="C35" s="469" t="e">
        <f>(F35+#REF!)</f>
        <v>#REF!</v>
      </c>
      <c r="D35" s="466"/>
      <c r="E35" s="469">
        <f>SUM(F35:G35)</f>
        <v>1</v>
      </c>
      <c r="F35" s="469">
        <v>1</v>
      </c>
      <c r="G35" s="466"/>
    </row>
    <row r="36" spans="1:7" ht="12">
      <c r="A36" s="465" t="s">
        <v>630</v>
      </c>
      <c r="B36" s="466"/>
      <c r="C36" s="466"/>
      <c r="D36" s="466"/>
      <c r="E36" s="466"/>
      <c r="F36" s="466"/>
      <c r="G36" s="466"/>
    </row>
    <row r="37" spans="1:8" ht="12">
      <c r="A37" s="470" t="s">
        <v>148</v>
      </c>
      <c r="B37" s="466"/>
      <c r="C37" s="466"/>
      <c r="D37" s="466"/>
      <c r="E37" s="466"/>
      <c r="F37" s="466"/>
      <c r="G37" s="471"/>
      <c r="H37" s="468"/>
    </row>
    <row r="38" ht="12">
      <c r="F38" s="472" t="s">
        <v>641</v>
      </c>
    </row>
  </sheetData>
  <sheetProtection password="CA55" sheet="1" objects="1" scenarios="1"/>
  <mergeCells count="6">
    <mergeCell ref="A1:G1"/>
    <mergeCell ref="A2:G2"/>
    <mergeCell ref="A3:G3"/>
    <mergeCell ref="E6:G6"/>
    <mergeCell ref="A6:A7"/>
    <mergeCell ref="B6:D6"/>
  </mergeCells>
  <printOptions horizontalCentered="1"/>
  <pageMargins left="1.36" right="1.02" top="0.3937007874015748" bottom="0.393700787401574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53"/>
  <sheetViews>
    <sheetView showGridLines="0" workbookViewId="0" topLeftCell="A44">
      <selection activeCell="A50" sqref="A50"/>
    </sheetView>
  </sheetViews>
  <sheetFormatPr defaultColWidth="15.3984375" defaultRowHeight="9"/>
  <cols>
    <col min="1" max="1" width="61.59765625" style="11" customWidth="1"/>
    <col min="2" max="2" width="23.19921875" style="11" customWidth="1"/>
    <col min="3" max="3" width="35" style="11" customWidth="1"/>
    <col min="4" max="4" width="27.19921875" style="11" customWidth="1"/>
    <col min="5" max="16384" width="15.3984375" style="11" customWidth="1"/>
  </cols>
  <sheetData>
    <row r="1" spans="1:4" ht="12">
      <c r="A1" s="1072" t="s">
        <v>74</v>
      </c>
      <c r="B1" s="1072"/>
      <c r="C1" s="1072"/>
      <c r="D1" s="1072"/>
    </row>
    <row r="2" spans="1:4" ht="12">
      <c r="A2" s="1072" t="s">
        <v>75</v>
      </c>
      <c r="B2" s="1072"/>
      <c r="C2" s="1072"/>
      <c r="D2" s="1072"/>
    </row>
    <row r="3" spans="1:4" ht="12">
      <c r="A3" s="1072" t="s">
        <v>76</v>
      </c>
      <c r="B3" s="1072"/>
      <c r="C3" s="1072"/>
      <c r="D3" s="1072"/>
    </row>
    <row r="4" spans="1:4" ht="12">
      <c r="A4" s="12"/>
      <c r="B4" s="12"/>
      <c r="C4" s="12"/>
      <c r="D4" s="12"/>
    </row>
    <row r="5" spans="1:4" ht="12">
      <c r="A5" s="13" t="s">
        <v>26</v>
      </c>
      <c r="B5" s="12"/>
      <c r="C5" s="12"/>
      <c r="D5" s="12"/>
    </row>
    <row r="6" spans="1:4" ht="12">
      <c r="A6" s="14"/>
      <c r="B6" s="15" t="s">
        <v>77</v>
      </c>
      <c r="C6" s="16" t="s">
        <v>78</v>
      </c>
      <c r="D6" s="15" t="s">
        <v>79</v>
      </c>
    </row>
    <row r="7" spans="1:4" ht="12">
      <c r="A7" s="17" t="s">
        <v>80</v>
      </c>
      <c r="B7" s="18" t="s">
        <v>81</v>
      </c>
      <c r="C7" s="19" t="s">
        <v>82</v>
      </c>
      <c r="D7" s="18" t="s">
        <v>83</v>
      </c>
    </row>
    <row r="8" spans="1:4" ht="12">
      <c r="A8" s="20"/>
      <c r="B8" s="20"/>
      <c r="C8" s="21"/>
      <c r="D8" s="20"/>
    </row>
    <row r="9" spans="1:4" ht="15" customHeight="1">
      <c r="A9" s="22" t="s">
        <v>82</v>
      </c>
      <c r="B9" s="23">
        <f>SUM(B10+B16+B36)</f>
        <v>15006</v>
      </c>
      <c r="C9" s="24">
        <f aca="true" t="shared" si="0" ref="C9:C52">(B9/$B$9)*100</f>
        <v>100</v>
      </c>
      <c r="D9" s="25" t="s">
        <v>52</v>
      </c>
    </row>
    <row r="10" spans="1:4" ht="15" customHeight="1">
      <c r="A10" s="22" t="s">
        <v>84</v>
      </c>
      <c r="B10" s="23">
        <f>(B11+B13)</f>
        <v>28</v>
      </c>
      <c r="C10" s="26">
        <f t="shared" si="0"/>
        <v>0.18659202985472478</v>
      </c>
      <c r="D10" s="26">
        <f>(B10/$B$10)*100</f>
        <v>100</v>
      </c>
    </row>
    <row r="11" spans="1:4" ht="12">
      <c r="A11" s="27" t="s">
        <v>85</v>
      </c>
      <c r="B11" s="28">
        <f>SUM(B12)</f>
        <v>13</v>
      </c>
      <c r="C11" s="29">
        <f t="shared" si="0"/>
        <v>0.08663201386112222</v>
      </c>
      <c r="D11" s="29">
        <f>(B11/$B$10)*100</f>
        <v>46.42857142857143</v>
      </c>
    </row>
    <row r="12" spans="1:4" ht="12">
      <c r="A12" s="27" t="s">
        <v>86</v>
      </c>
      <c r="B12" s="28">
        <v>13</v>
      </c>
      <c r="C12" s="29">
        <f t="shared" si="0"/>
        <v>0.08663201386112222</v>
      </c>
      <c r="D12" s="29">
        <f>(B11/$B$10)*100</f>
        <v>46.42857142857143</v>
      </c>
    </row>
    <row r="13" spans="1:4" ht="12">
      <c r="A13" s="22" t="s">
        <v>87</v>
      </c>
      <c r="B13" s="23">
        <f>SUM(B14:B15)</f>
        <v>15</v>
      </c>
      <c r="C13" s="26">
        <f t="shared" si="0"/>
        <v>0.09996001599360256</v>
      </c>
      <c r="D13" s="26">
        <f>(B13/$B$10)*100</f>
        <v>53.57142857142857</v>
      </c>
    </row>
    <row r="14" spans="1:4" ht="12">
      <c r="A14" s="27" t="s">
        <v>88</v>
      </c>
      <c r="B14" s="28">
        <v>7</v>
      </c>
      <c r="C14" s="29">
        <f t="shared" si="0"/>
        <v>0.046648007463681196</v>
      </c>
      <c r="D14" s="29">
        <f>(B14/$B$10)*100</f>
        <v>25</v>
      </c>
    </row>
    <row r="15" spans="1:4" ht="12">
      <c r="A15" s="27" t="s">
        <v>89</v>
      </c>
      <c r="B15" s="28">
        <v>8</v>
      </c>
      <c r="C15" s="29">
        <f t="shared" si="0"/>
        <v>0.053312008529921365</v>
      </c>
      <c r="D15" s="29">
        <f>(B15/$B$10)*100</f>
        <v>28.571428571428573</v>
      </c>
    </row>
    <row r="16" spans="1:4" ht="12">
      <c r="A16" s="22" t="s">
        <v>90</v>
      </c>
      <c r="B16" s="23">
        <f>(B17+B18+B19+B24+B25+B29+B30+B31+B32+B33+B34+B35)</f>
        <v>5941</v>
      </c>
      <c r="C16" s="26">
        <f t="shared" si="0"/>
        <v>39.59083033453285</v>
      </c>
      <c r="D16" s="26">
        <f aca="true" t="shared" si="1" ref="D16:D35">(B16/$B$16)*100</f>
        <v>100</v>
      </c>
    </row>
    <row r="17" spans="1:4" ht="12">
      <c r="A17" s="27" t="s">
        <v>91</v>
      </c>
      <c r="B17" s="28">
        <v>80</v>
      </c>
      <c r="C17" s="29">
        <f t="shared" si="0"/>
        <v>0.5331200852992136</v>
      </c>
      <c r="D17" s="29">
        <f t="shared" si="1"/>
        <v>1.3465746507322</v>
      </c>
    </row>
    <row r="18" spans="1:4" ht="12">
      <c r="A18" s="27" t="s">
        <v>92</v>
      </c>
      <c r="B18" s="28">
        <v>67</v>
      </c>
      <c r="C18" s="29">
        <f t="shared" si="0"/>
        <v>0.44648807143809144</v>
      </c>
      <c r="D18" s="29">
        <f t="shared" si="1"/>
        <v>1.1277562699882175</v>
      </c>
    </row>
    <row r="19" spans="1:4" ht="12">
      <c r="A19" s="27" t="s">
        <v>93</v>
      </c>
      <c r="B19" s="28">
        <f>SUM(B20:B23)</f>
        <v>2104</v>
      </c>
      <c r="C19" s="29">
        <f t="shared" si="0"/>
        <v>14.02105824336932</v>
      </c>
      <c r="D19" s="29">
        <f t="shared" si="1"/>
        <v>35.41491331425686</v>
      </c>
    </row>
    <row r="20" spans="1:4" ht="12">
      <c r="A20" s="27" t="s">
        <v>94</v>
      </c>
      <c r="B20" s="28">
        <v>521</v>
      </c>
      <c r="C20" s="29">
        <f t="shared" si="0"/>
        <v>3.471944555511129</v>
      </c>
      <c r="D20" s="29">
        <f t="shared" si="1"/>
        <v>8.769567412893453</v>
      </c>
    </row>
    <row r="21" spans="1:4" ht="12">
      <c r="A21" s="27" t="s">
        <v>95</v>
      </c>
      <c r="B21" s="28">
        <v>590</v>
      </c>
      <c r="C21" s="29">
        <f t="shared" si="0"/>
        <v>3.9317606290817007</v>
      </c>
      <c r="D21" s="29">
        <f t="shared" si="1"/>
        <v>9.930988049149974</v>
      </c>
    </row>
    <row r="22" spans="1:4" ht="12">
      <c r="A22" s="27" t="s">
        <v>96</v>
      </c>
      <c r="B22" s="28">
        <v>187</v>
      </c>
      <c r="C22" s="29">
        <f t="shared" si="0"/>
        <v>1.2461681993869118</v>
      </c>
      <c r="D22" s="29">
        <f t="shared" si="1"/>
        <v>3.1476182460865174</v>
      </c>
    </row>
    <row r="23" spans="1:4" ht="12">
      <c r="A23" s="27" t="s">
        <v>97</v>
      </c>
      <c r="B23" s="28">
        <v>806</v>
      </c>
      <c r="C23" s="29">
        <f t="shared" si="0"/>
        <v>5.371184859389578</v>
      </c>
      <c r="D23" s="29">
        <f t="shared" si="1"/>
        <v>13.566739606126914</v>
      </c>
    </row>
    <row r="24" spans="1:4" ht="12">
      <c r="A24" s="27" t="s">
        <v>98</v>
      </c>
      <c r="B24" s="28">
        <v>1078</v>
      </c>
      <c r="C24" s="29">
        <f t="shared" si="0"/>
        <v>7.183793149406904</v>
      </c>
      <c r="D24" s="29">
        <f t="shared" si="1"/>
        <v>18.145093418616394</v>
      </c>
    </row>
    <row r="25" spans="1:4" ht="12">
      <c r="A25" s="27" t="s">
        <v>99</v>
      </c>
      <c r="B25" s="28">
        <f>SUM(B26:B28)</f>
        <v>260</v>
      </c>
      <c r="C25" s="29">
        <f t="shared" si="0"/>
        <v>1.7326402772224443</v>
      </c>
      <c r="D25" s="29">
        <f t="shared" si="1"/>
        <v>4.3763676148796495</v>
      </c>
    </row>
    <row r="26" spans="1:4" ht="12">
      <c r="A26" s="27" t="s">
        <v>94</v>
      </c>
      <c r="B26" s="28">
        <v>153</v>
      </c>
      <c r="C26" s="29">
        <f t="shared" si="0"/>
        <v>1.0195921631347462</v>
      </c>
      <c r="D26" s="29">
        <f t="shared" si="1"/>
        <v>2.5753240195253326</v>
      </c>
    </row>
    <row r="27" spans="1:4" ht="12">
      <c r="A27" s="27" t="s">
        <v>100</v>
      </c>
      <c r="B27" s="28">
        <v>31</v>
      </c>
      <c r="C27" s="29">
        <f t="shared" si="0"/>
        <v>0.20658403305344528</v>
      </c>
      <c r="D27" s="29">
        <f t="shared" si="1"/>
        <v>0.5217976771587275</v>
      </c>
    </row>
    <row r="28" spans="1:4" ht="12">
      <c r="A28" s="27" t="s">
        <v>101</v>
      </c>
      <c r="B28" s="28">
        <v>76</v>
      </c>
      <c r="C28" s="29">
        <f t="shared" si="0"/>
        <v>0.506464081034253</v>
      </c>
      <c r="D28" s="29">
        <f t="shared" si="1"/>
        <v>1.27924591819559</v>
      </c>
    </row>
    <row r="29" spans="1:4" ht="12">
      <c r="A29" s="27" t="s">
        <v>102</v>
      </c>
      <c r="B29" s="28">
        <v>167</v>
      </c>
      <c r="C29" s="29">
        <f t="shared" si="0"/>
        <v>1.1128881780621085</v>
      </c>
      <c r="D29" s="29">
        <f t="shared" si="1"/>
        <v>2.8109745834034676</v>
      </c>
    </row>
    <row r="30" spans="1:4" ht="12">
      <c r="A30" s="27" t="s">
        <v>103</v>
      </c>
      <c r="B30" s="28">
        <v>51</v>
      </c>
      <c r="C30" s="29">
        <f t="shared" si="0"/>
        <v>0.3398640543782487</v>
      </c>
      <c r="D30" s="29">
        <f t="shared" si="1"/>
        <v>0.8584413398417775</v>
      </c>
    </row>
    <row r="31" spans="1:4" ht="12">
      <c r="A31" s="27" t="s">
        <v>104</v>
      </c>
      <c r="B31" s="28">
        <v>273</v>
      </c>
      <c r="C31" s="29">
        <f t="shared" si="0"/>
        <v>1.8192722910835666</v>
      </c>
      <c r="D31" s="29">
        <f t="shared" si="1"/>
        <v>4.595185995623632</v>
      </c>
    </row>
    <row r="32" spans="1:4" ht="12">
      <c r="A32" s="27" t="s">
        <v>105</v>
      </c>
      <c r="B32" s="28">
        <v>577</v>
      </c>
      <c r="C32" s="29">
        <f t="shared" si="0"/>
        <v>3.8451286152205784</v>
      </c>
      <c r="D32" s="29">
        <f t="shared" si="1"/>
        <v>9.712169668405993</v>
      </c>
    </row>
    <row r="33" spans="1:4" ht="12">
      <c r="A33" s="27" t="s">
        <v>106</v>
      </c>
      <c r="B33" s="28">
        <v>192</v>
      </c>
      <c r="C33" s="29">
        <f t="shared" si="0"/>
        <v>1.2794882047181129</v>
      </c>
      <c r="D33" s="29">
        <f t="shared" si="1"/>
        <v>3.23177916175728</v>
      </c>
    </row>
    <row r="34" spans="1:4" ht="12">
      <c r="A34" s="27" t="s">
        <v>107</v>
      </c>
      <c r="B34" s="28">
        <v>347</v>
      </c>
      <c r="C34" s="29">
        <f t="shared" si="0"/>
        <v>2.3124083699853393</v>
      </c>
      <c r="D34" s="29">
        <f t="shared" si="1"/>
        <v>5.840767547550917</v>
      </c>
    </row>
    <row r="35" spans="1:4" ht="12">
      <c r="A35" s="27" t="s">
        <v>108</v>
      </c>
      <c r="B35" s="28">
        <v>745</v>
      </c>
      <c r="C35" s="29">
        <f t="shared" si="0"/>
        <v>4.9646807943489275</v>
      </c>
      <c r="D35" s="29">
        <f t="shared" si="1"/>
        <v>12.539976434943613</v>
      </c>
    </row>
    <row r="36" spans="1:4" ht="12">
      <c r="A36" s="22" t="s">
        <v>109</v>
      </c>
      <c r="B36" s="23">
        <f>SUM(B37:B52)</f>
        <v>9037</v>
      </c>
      <c r="C36" s="26">
        <f t="shared" si="0"/>
        <v>60.222577635612424</v>
      </c>
      <c r="D36" s="26">
        <f aca="true" t="shared" si="2" ref="D36:D52">(B36/$B$36)*100</f>
        <v>100</v>
      </c>
    </row>
    <row r="37" spans="1:4" ht="12">
      <c r="A37" s="27" t="s">
        <v>110</v>
      </c>
      <c r="B37" s="28">
        <v>2176</v>
      </c>
      <c r="C37" s="29">
        <f t="shared" si="0"/>
        <v>14.500866320138611</v>
      </c>
      <c r="D37" s="29">
        <f t="shared" si="2"/>
        <v>24.078787208144295</v>
      </c>
    </row>
    <row r="38" spans="1:4" ht="12">
      <c r="A38" s="27" t="s">
        <v>111</v>
      </c>
      <c r="B38" s="28">
        <v>488</v>
      </c>
      <c r="C38" s="29">
        <f t="shared" si="0"/>
        <v>3.252032520325203</v>
      </c>
      <c r="D38" s="29">
        <f t="shared" si="2"/>
        <v>5.400022131238242</v>
      </c>
    </row>
    <row r="39" spans="1:4" ht="12">
      <c r="A39" s="27" t="s">
        <v>112</v>
      </c>
      <c r="B39" s="28">
        <v>550</v>
      </c>
      <c r="C39" s="29">
        <f t="shared" si="0"/>
        <v>3.665200586432094</v>
      </c>
      <c r="D39" s="29">
        <f t="shared" si="2"/>
        <v>6.086090516764413</v>
      </c>
    </row>
    <row r="40" spans="1:4" ht="12">
      <c r="A40" s="27" t="s">
        <v>113</v>
      </c>
      <c r="B40" s="28">
        <v>402</v>
      </c>
      <c r="C40" s="29">
        <f t="shared" si="0"/>
        <v>2.6789284286285486</v>
      </c>
      <c r="D40" s="29">
        <f t="shared" si="2"/>
        <v>4.448378886798716</v>
      </c>
    </row>
    <row r="41" spans="1:4" ht="12">
      <c r="A41" s="27" t="s">
        <v>114</v>
      </c>
      <c r="B41" s="28">
        <v>724</v>
      </c>
      <c r="C41" s="29">
        <f t="shared" si="0"/>
        <v>4.824736771957883</v>
      </c>
      <c r="D41" s="29">
        <f t="shared" si="2"/>
        <v>8.011508243886245</v>
      </c>
    </row>
    <row r="42" spans="1:4" ht="12">
      <c r="A42" s="27" t="s">
        <v>115</v>
      </c>
      <c r="B42" s="28">
        <v>283</v>
      </c>
      <c r="C42" s="29">
        <f t="shared" si="0"/>
        <v>1.8859123017459682</v>
      </c>
      <c r="D42" s="29">
        <f t="shared" si="2"/>
        <v>3.131570211353325</v>
      </c>
    </row>
    <row r="43" spans="1:4" ht="12">
      <c r="A43" s="27" t="s">
        <v>116</v>
      </c>
      <c r="B43" s="28">
        <v>421</v>
      </c>
      <c r="C43" s="29">
        <f t="shared" si="0"/>
        <v>2.8055444488871117</v>
      </c>
      <c r="D43" s="29">
        <f t="shared" si="2"/>
        <v>4.658625650105123</v>
      </c>
    </row>
    <row r="44" spans="1:4" ht="12">
      <c r="A44" s="27" t="s">
        <v>117</v>
      </c>
      <c r="B44" s="28">
        <v>215</v>
      </c>
      <c r="C44" s="29">
        <f t="shared" si="0"/>
        <v>1.4327602292416366</v>
      </c>
      <c r="D44" s="29">
        <f t="shared" si="2"/>
        <v>2.379108111098816</v>
      </c>
    </row>
    <row r="45" spans="1:4" ht="12">
      <c r="A45" s="27" t="s">
        <v>118</v>
      </c>
      <c r="B45" s="28">
        <v>261</v>
      </c>
      <c r="C45" s="29">
        <f t="shared" si="0"/>
        <v>1.7393042782886845</v>
      </c>
      <c r="D45" s="29">
        <f t="shared" si="2"/>
        <v>2.8881265906827487</v>
      </c>
    </row>
    <row r="46" spans="1:4" ht="12">
      <c r="A46" s="27" t="s">
        <v>119</v>
      </c>
      <c r="B46" s="28">
        <v>264</v>
      </c>
      <c r="C46" s="29">
        <f t="shared" si="0"/>
        <v>1.7592962814874051</v>
      </c>
      <c r="D46" s="29">
        <f t="shared" si="2"/>
        <v>2.9213234480469183</v>
      </c>
    </row>
    <row r="47" spans="1:4" ht="12">
      <c r="A47" s="27" t="s">
        <v>120</v>
      </c>
      <c r="B47" s="28">
        <v>279</v>
      </c>
      <c r="C47" s="29">
        <f t="shared" si="0"/>
        <v>1.8592562974810076</v>
      </c>
      <c r="D47" s="29">
        <f t="shared" si="2"/>
        <v>3.0873077348677658</v>
      </c>
    </row>
    <row r="48" spans="1:4" ht="12">
      <c r="A48" s="27" t="s">
        <v>121</v>
      </c>
      <c r="B48" s="28">
        <v>135</v>
      </c>
      <c r="C48" s="29">
        <f t="shared" si="0"/>
        <v>0.899640143942423</v>
      </c>
      <c r="D48" s="29">
        <f t="shared" si="2"/>
        <v>1.4938585813876286</v>
      </c>
    </row>
    <row r="49" spans="1:4" ht="12">
      <c r="A49" s="27" t="s">
        <v>122</v>
      </c>
      <c r="B49" s="28">
        <v>1522</v>
      </c>
      <c r="C49" s="29">
        <f t="shared" si="0"/>
        <v>10.14260962281754</v>
      </c>
      <c r="D49" s="29">
        <f t="shared" si="2"/>
        <v>16.841872302755338</v>
      </c>
    </row>
    <row r="50" spans="1:4" ht="12">
      <c r="A50" s="27" t="s">
        <v>123</v>
      </c>
      <c r="B50" s="28">
        <v>684</v>
      </c>
      <c r="C50" s="29">
        <f t="shared" si="0"/>
        <v>4.558176729308276</v>
      </c>
      <c r="D50" s="29">
        <f t="shared" si="2"/>
        <v>7.568883479030652</v>
      </c>
    </row>
    <row r="51" spans="1:4" ht="12">
      <c r="A51" s="27" t="s">
        <v>124</v>
      </c>
      <c r="B51" s="28">
        <v>53</v>
      </c>
      <c r="C51" s="29">
        <f t="shared" si="0"/>
        <v>0.35319205651072905</v>
      </c>
      <c r="D51" s="29">
        <f t="shared" si="2"/>
        <v>0.5864778134336616</v>
      </c>
    </row>
    <row r="52" spans="1:4" ht="12">
      <c r="A52" s="27" t="s">
        <v>102</v>
      </c>
      <c r="B52" s="28">
        <v>580</v>
      </c>
      <c r="C52" s="29">
        <f t="shared" si="0"/>
        <v>3.865120618419299</v>
      </c>
      <c r="D52" s="29">
        <f t="shared" si="2"/>
        <v>6.418059090406108</v>
      </c>
    </row>
    <row r="53" spans="1:4" ht="12">
      <c r="A53" s="30" t="s">
        <v>125</v>
      </c>
      <c r="D53" s="31" t="s">
        <v>126</v>
      </c>
    </row>
  </sheetData>
  <sheetProtection password="CA55" sheet="1" objects="1" scenarios="1"/>
  <mergeCells count="3">
    <mergeCell ref="A1:D1"/>
    <mergeCell ref="A2:D2"/>
    <mergeCell ref="A3:D3"/>
  </mergeCells>
  <printOptions horizontalCentered="1"/>
  <pageMargins left="0.43" right="0.25" top="0.94" bottom="0.5118110236220472" header="0.1968503937007874" footer="0"/>
  <pageSetup horizontalDpi="600" verticalDpi="6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0"/>
  <sheetViews>
    <sheetView showGridLines="0" workbookViewId="0" topLeftCell="A1">
      <selection activeCell="A8" sqref="A8"/>
    </sheetView>
  </sheetViews>
  <sheetFormatPr defaultColWidth="15.3984375" defaultRowHeight="9"/>
  <cols>
    <col min="1" max="1" width="60.19921875" style="473" customWidth="1"/>
    <col min="2" max="2" width="16.19921875" style="473" customWidth="1"/>
    <col min="3" max="3" width="17.796875" style="473" customWidth="1"/>
    <col min="4" max="4" width="13.3984375" style="473" customWidth="1"/>
    <col min="5" max="5" width="14.796875" style="473" customWidth="1"/>
    <col min="6" max="7" width="11.19921875" style="473" customWidth="1"/>
    <col min="8" max="8" width="12.59765625" style="473" customWidth="1"/>
    <col min="9" max="9" width="22.796875" style="473" customWidth="1"/>
    <col min="10" max="10" width="12.796875" style="473" customWidth="1"/>
    <col min="11" max="11" width="19.19921875" style="473" customWidth="1"/>
    <col min="12" max="12" width="17.59765625" style="473" customWidth="1"/>
    <col min="13" max="21" width="15.3984375" style="473" customWidth="1"/>
    <col min="22" max="22" width="9" style="473" customWidth="1"/>
    <col min="23" max="23" width="15.3984375" style="473" customWidth="1"/>
    <col min="24" max="24" width="9" style="473" customWidth="1"/>
    <col min="25" max="25" width="13.796875" style="473" customWidth="1"/>
    <col min="26" max="26" width="9" style="473" customWidth="1"/>
    <col min="27" max="27" width="15.3984375" style="473" customWidth="1"/>
    <col min="28" max="28" width="5.796875" style="473" customWidth="1"/>
    <col min="29" max="29" width="15.3984375" style="473" customWidth="1"/>
    <col min="30" max="30" width="9" style="473" customWidth="1"/>
    <col min="31" max="16384" width="15.3984375" style="473" customWidth="1"/>
  </cols>
  <sheetData>
    <row r="1" spans="1:12" ht="12">
      <c r="A1" s="1167" t="s">
        <v>74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</row>
    <row r="2" spans="1:12" ht="12">
      <c r="A2" s="1167" t="s">
        <v>642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</row>
    <row r="3" spans="1:12" ht="12">
      <c r="A3" s="1167" t="s">
        <v>643</v>
      </c>
      <c r="B3" s="1167"/>
      <c r="C3" s="1167"/>
      <c r="D3" s="1167"/>
      <c r="E3" s="1167"/>
      <c r="F3" s="1167"/>
      <c r="G3" s="1167"/>
      <c r="H3" s="1167"/>
      <c r="I3" s="1167"/>
      <c r="J3" s="1167"/>
      <c r="K3" s="1167"/>
      <c r="L3" s="1167"/>
    </row>
    <row r="4" spans="1:12" ht="12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</row>
    <row r="5" spans="1:12" ht="12">
      <c r="A5" s="475" t="s">
        <v>644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</row>
    <row r="6" spans="1:12" ht="12">
      <c r="A6" s="476"/>
      <c r="B6" s="477"/>
      <c r="C6" s="1161" t="s">
        <v>645</v>
      </c>
      <c r="D6" s="1162"/>
      <c r="E6" s="1163" t="s">
        <v>646</v>
      </c>
      <c r="F6" s="1164"/>
      <c r="G6" s="1164"/>
      <c r="H6" s="1164"/>
      <c r="I6" s="1164"/>
      <c r="J6" s="1164"/>
      <c r="K6" s="480" t="s">
        <v>647</v>
      </c>
      <c r="L6" s="481"/>
    </row>
    <row r="7" spans="1:12" ht="12">
      <c r="A7" s="482" t="s">
        <v>648</v>
      </c>
      <c r="B7" s="483" t="s">
        <v>195</v>
      </c>
      <c r="C7" s="484"/>
      <c r="D7" s="485"/>
      <c r="E7" s="486"/>
      <c r="F7" s="486"/>
      <c r="G7" s="486"/>
      <c r="H7" s="486"/>
      <c r="I7" s="487"/>
      <c r="J7" s="488"/>
      <c r="K7" s="489" t="s">
        <v>649</v>
      </c>
      <c r="L7" s="490"/>
    </row>
    <row r="8" spans="1:12" ht="12">
      <c r="A8" s="491"/>
      <c r="B8" s="483" t="s">
        <v>81</v>
      </c>
      <c r="C8" s="492" t="s">
        <v>650</v>
      </c>
      <c r="D8" s="493" t="s">
        <v>651</v>
      </c>
      <c r="E8" s="492" t="s">
        <v>652</v>
      </c>
      <c r="F8" s="492" t="s">
        <v>653</v>
      </c>
      <c r="G8" s="492" t="s">
        <v>654</v>
      </c>
      <c r="H8" s="479" t="s">
        <v>655</v>
      </c>
      <c r="I8" s="492" t="s">
        <v>656</v>
      </c>
      <c r="J8" s="478" t="s">
        <v>651</v>
      </c>
      <c r="K8" s="1165" t="s">
        <v>657</v>
      </c>
      <c r="L8" s="1166"/>
    </row>
    <row r="9" spans="1:12" ht="12">
      <c r="A9" s="494"/>
      <c r="B9" s="495"/>
      <c r="C9" s="496" t="s">
        <v>658</v>
      </c>
      <c r="D9" s="497" t="s">
        <v>659</v>
      </c>
      <c r="E9" s="496" t="s">
        <v>660</v>
      </c>
      <c r="F9" s="496" t="s">
        <v>661</v>
      </c>
      <c r="G9" s="496" t="s">
        <v>662</v>
      </c>
      <c r="H9" s="498" t="s">
        <v>663</v>
      </c>
      <c r="I9" s="496" t="s">
        <v>664</v>
      </c>
      <c r="J9" s="499" t="s">
        <v>665</v>
      </c>
      <c r="K9" s="500" t="s">
        <v>666</v>
      </c>
      <c r="L9" s="501" t="s">
        <v>667</v>
      </c>
    </row>
    <row r="10" spans="1:12" ht="18" customHeight="1">
      <c r="A10" s="502" t="s">
        <v>82</v>
      </c>
      <c r="B10" s="503">
        <f>SUM(B11+B17+B37)</f>
        <v>13818</v>
      </c>
      <c r="C10" s="503">
        <f>SUM(C11+C17+C37)</f>
        <v>5028</v>
      </c>
      <c r="D10" s="504">
        <f aca="true" t="shared" si="0" ref="D10:D53">(C10/I10)*100</f>
        <v>38.82325689135974</v>
      </c>
      <c r="E10" s="503">
        <f>SUM(E11+E17+E37)</f>
        <v>6045</v>
      </c>
      <c r="F10" s="504">
        <f>(E10/I10)*100</f>
        <v>46.67593236043549</v>
      </c>
      <c r="G10" s="503">
        <f>SUM(G17+G37)</f>
        <v>1878</v>
      </c>
      <c r="H10" s="504">
        <f>(G10/I10)*100</f>
        <v>14.50081074820477</v>
      </c>
      <c r="I10" s="503">
        <f aca="true" t="shared" si="1" ref="I10:I16">SUM(G10+E10+C10)</f>
        <v>12951</v>
      </c>
      <c r="J10" s="504">
        <f aca="true" t="shared" si="2" ref="J10:J53">(I10/B10)*100</f>
        <v>93.72557533651758</v>
      </c>
      <c r="K10" s="503">
        <f>SUM(K11+K17+K37)</f>
        <v>867</v>
      </c>
      <c r="L10" s="504">
        <f>(K10/B10)*100</f>
        <v>6.274424663482414</v>
      </c>
    </row>
    <row r="11" spans="1:12" ht="18" customHeight="1">
      <c r="A11" s="502" t="s">
        <v>84</v>
      </c>
      <c r="B11" s="503">
        <f>SUM(B12+B14)</f>
        <v>34</v>
      </c>
      <c r="C11" s="503">
        <f>SUM(C12+C14)</f>
        <v>34</v>
      </c>
      <c r="D11" s="504">
        <f t="shared" si="0"/>
        <v>100</v>
      </c>
      <c r="E11" s="505"/>
      <c r="F11" s="504"/>
      <c r="G11" s="505"/>
      <c r="H11" s="505"/>
      <c r="I11" s="503">
        <f t="shared" si="1"/>
        <v>34</v>
      </c>
      <c r="J11" s="504">
        <f t="shared" si="2"/>
        <v>100</v>
      </c>
      <c r="K11" s="505"/>
      <c r="L11" s="505"/>
    </row>
    <row r="12" spans="1:12" ht="12">
      <c r="A12" s="502" t="s">
        <v>600</v>
      </c>
      <c r="B12" s="503">
        <f>SUM(B13)</f>
        <v>16</v>
      </c>
      <c r="C12" s="503">
        <f>SUM(C13)</f>
        <v>16</v>
      </c>
      <c r="D12" s="504">
        <f t="shared" si="0"/>
        <v>100</v>
      </c>
      <c r="E12" s="505"/>
      <c r="F12" s="504"/>
      <c r="G12" s="505"/>
      <c r="H12" s="505"/>
      <c r="I12" s="503">
        <f t="shared" si="1"/>
        <v>16</v>
      </c>
      <c r="J12" s="504">
        <f t="shared" si="2"/>
        <v>100</v>
      </c>
      <c r="K12" s="505"/>
      <c r="L12" s="505"/>
    </row>
    <row r="13" spans="1:12" ht="12">
      <c r="A13" s="506" t="s">
        <v>134</v>
      </c>
      <c r="B13" s="507">
        <v>16</v>
      </c>
      <c r="C13" s="507">
        <v>16</v>
      </c>
      <c r="D13" s="508">
        <f t="shared" si="0"/>
        <v>100</v>
      </c>
      <c r="E13" s="509"/>
      <c r="F13" s="508"/>
      <c r="G13" s="509"/>
      <c r="H13" s="509"/>
      <c r="I13" s="507">
        <f t="shared" si="1"/>
        <v>16</v>
      </c>
      <c r="J13" s="508">
        <f t="shared" si="2"/>
        <v>100</v>
      </c>
      <c r="K13" s="509"/>
      <c r="L13" s="509"/>
    </row>
    <row r="14" spans="1:12" ht="12">
      <c r="A14" s="502" t="s">
        <v>279</v>
      </c>
      <c r="B14" s="503">
        <f>SUM(B15:B16)</f>
        <v>18</v>
      </c>
      <c r="C14" s="503">
        <f>SUM(C15:C16)</f>
        <v>18</v>
      </c>
      <c r="D14" s="504">
        <f t="shared" si="0"/>
        <v>100</v>
      </c>
      <c r="E14" s="505"/>
      <c r="F14" s="505"/>
      <c r="G14" s="505"/>
      <c r="H14" s="505"/>
      <c r="I14" s="503">
        <f t="shared" si="1"/>
        <v>18</v>
      </c>
      <c r="J14" s="504">
        <f t="shared" si="2"/>
        <v>100</v>
      </c>
      <c r="K14" s="505"/>
      <c r="L14" s="505"/>
    </row>
    <row r="15" spans="1:12" ht="12">
      <c r="A15" s="506" t="s">
        <v>135</v>
      </c>
      <c r="B15" s="507">
        <v>6</v>
      </c>
      <c r="C15" s="507">
        <v>6</v>
      </c>
      <c r="D15" s="508">
        <f t="shared" si="0"/>
        <v>100</v>
      </c>
      <c r="E15" s="509"/>
      <c r="F15" s="509"/>
      <c r="G15" s="509"/>
      <c r="H15" s="509"/>
      <c r="I15" s="507">
        <f t="shared" si="1"/>
        <v>6</v>
      </c>
      <c r="J15" s="508">
        <f t="shared" si="2"/>
        <v>100</v>
      </c>
      <c r="K15" s="509"/>
      <c r="L15" s="509"/>
    </row>
    <row r="16" spans="1:12" ht="12">
      <c r="A16" s="506" t="s">
        <v>136</v>
      </c>
      <c r="B16" s="507">
        <v>12</v>
      </c>
      <c r="C16" s="507">
        <v>12</v>
      </c>
      <c r="D16" s="508">
        <f t="shared" si="0"/>
        <v>100</v>
      </c>
      <c r="E16" s="509"/>
      <c r="F16" s="508"/>
      <c r="G16" s="509"/>
      <c r="H16" s="508"/>
      <c r="I16" s="507">
        <f t="shared" si="1"/>
        <v>12</v>
      </c>
      <c r="J16" s="508">
        <f t="shared" si="2"/>
        <v>100</v>
      </c>
      <c r="K16" s="509"/>
      <c r="L16" s="509"/>
    </row>
    <row r="17" spans="1:12" ht="12">
      <c r="A17" s="502" t="s">
        <v>90</v>
      </c>
      <c r="B17" s="503">
        <f>SUM(B18+B19+B20+B25+B26+B30+B31+B32+B33+B34+B35+B36)</f>
        <v>5523</v>
      </c>
      <c r="C17" s="503">
        <f>SUM(C18+C19+C20+C25+C26+C30+C31+C32+C33+C34+C35+C36)</f>
        <v>2365</v>
      </c>
      <c r="D17" s="504">
        <f t="shared" si="0"/>
        <v>46.164356822174504</v>
      </c>
      <c r="E17" s="503">
        <f>SUM(E18+E19+E20+E25+E26+E30+E31+E32+E33+E34+E35+E36)</f>
        <v>2094</v>
      </c>
      <c r="F17" s="504">
        <f aca="true" t="shared" si="3" ref="F17:F53">(E17/I17)*100</f>
        <v>40.87448760491899</v>
      </c>
      <c r="G17" s="503">
        <f>SUM(G18+G19+G20+G25+G26+G30+G31+G32+G33+G34+G35+G36)</f>
        <v>664</v>
      </c>
      <c r="H17" s="504">
        <f>(G17/I17)*100</f>
        <v>12.961155572906499</v>
      </c>
      <c r="I17" s="503">
        <f>SUM(I18+I19+I20+I25+I26+I30+I31+I32+I33+I34+I35+I36)</f>
        <v>5123</v>
      </c>
      <c r="J17" s="504">
        <f t="shared" si="2"/>
        <v>92.75755929748325</v>
      </c>
      <c r="K17" s="503">
        <f aca="true" t="shared" si="4" ref="K17:K28">(B17-I17)</f>
        <v>400</v>
      </c>
      <c r="L17" s="504">
        <f aca="true" t="shared" si="5" ref="L17:L39">(K17/B17)*100</f>
        <v>7.242440702516747</v>
      </c>
    </row>
    <row r="18" spans="1:12" ht="12">
      <c r="A18" s="506" t="s">
        <v>604</v>
      </c>
      <c r="B18" s="507">
        <v>99</v>
      </c>
      <c r="C18" s="507">
        <v>25</v>
      </c>
      <c r="D18" s="508">
        <f t="shared" si="0"/>
        <v>43.103448275862064</v>
      </c>
      <c r="E18" s="507">
        <v>33</v>
      </c>
      <c r="F18" s="508">
        <f t="shared" si="3"/>
        <v>56.896551724137936</v>
      </c>
      <c r="G18" s="509"/>
      <c r="H18" s="508"/>
      <c r="I18" s="507">
        <f>SUM(G18+E18+C18)</f>
        <v>58</v>
      </c>
      <c r="J18" s="508">
        <f t="shared" si="2"/>
        <v>58.58585858585859</v>
      </c>
      <c r="K18" s="507">
        <f t="shared" si="4"/>
        <v>41</v>
      </c>
      <c r="L18" s="508">
        <f t="shared" si="5"/>
        <v>41.41414141414141</v>
      </c>
    </row>
    <row r="19" spans="1:12" ht="12">
      <c r="A19" s="506" t="s">
        <v>668</v>
      </c>
      <c r="B19" s="507">
        <v>49</v>
      </c>
      <c r="C19" s="507">
        <v>41</v>
      </c>
      <c r="D19" s="508">
        <f t="shared" si="0"/>
        <v>95.34883720930233</v>
      </c>
      <c r="E19" s="507">
        <v>2</v>
      </c>
      <c r="F19" s="508">
        <f t="shared" si="3"/>
        <v>4.651162790697675</v>
      </c>
      <c r="G19" s="509"/>
      <c r="H19" s="509"/>
      <c r="I19" s="507">
        <f>SUM(G19+E19+C19)</f>
        <v>43</v>
      </c>
      <c r="J19" s="508">
        <f t="shared" si="2"/>
        <v>87.75510204081633</v>
      </c>
      <c r="K19" s="507">
        <f t="shared" si="4"/>
        <v>6</v>
      </c>
      <c r="L19" s="508">
        <f t="shared" si="5"/>
        <v>12.244897959183673</v>
      </c>
    </row>
    <row r="20" spans="1:12" ht="12">
      <c r="A20" s="506" t="s">
        <v>184</v>
      </c>
      <c r="B20" s="507">
        <f>SUM(B21:B24)</f>
        <v>1941</v>
      </c>
      <c r="C20" s="507">
        <f>SUM(C21:C24)</f>
        <v>497</v>
      </c>
      <c r="D20" s="508">
        <f t="shared" si="0"/>
        <v>28.174603174603174</v>
      </c>
      <c r="E20" s="507">
        <f>SUM(E21:E24)</f>
        <v>1038</v>
      </c>
      <c r="F20" s="508">
        <f t="shared" si="3"/>
        <v>58.843537414965986</v>
      </c>
      <c r="G20" s="507">
        <f>SUM(G21:G24)</f>
        <v>229</v>
      </c>
      <c r="H20" s="508"/>
      <c r="I20" s="507">
        <f>SUM(I21:I24)</f>
        <v>1764</v>
      </c>
      <c r="J20" s="508">
        <f t="shared" si="2"/>
        <v>90.88098918083463</v>
      </c>
      <c r="K20" s="507">
        <f t="shared" si="4"/>
        <v>177</v>
      </c>
      <c r="L20" s="508">
        <f t="shared" si="5"/>
        <v>9.119010819165378</v>
      </c>
    </row>
    <row r="21" spans="1:12" ht="12">
      <c r="A21" s="506" t="s">
        <v>669</v>
      </c>
      <c r="B21" s="507">
        <v>548</v>
      </c>
      <c r="C21" s="507">
        <v>112</v>
      </c>
      <c r="D21" s="508">
        <f t="shared" si="0"/>
        <v>22.857142857142858</v>
      </c>
      <c r="E21" s="507">
        <v>286</v>
      </c>
      <c r="F21" s="508">
        <f t="shared" si="3"/>
        <v>58.36734693877551</v>
      </c>
      <c r="G21" s="507">
        <v>92</v>
      </c>
      <c r="H21" s="508">
        <f aca="true" t="shared" si="6" ref="H21:H29">(G21/I21)*100</f>
        <v>18.775510204081634</v>
      </c>
      <c r="I21" s="507">
        <f aca="true" t="shared" si="7" ref="I21:I53">SUM(G21+E21+C21)</f>
        <v>490</v>
      </c>
      <c r="J21" s="508">
        <f t="shared" si="2"/>
        <v>89.41605839416059</v>
      </c>
      <c r="K21" s="507">
        <f t="shared" si="4"/>
        <v>58</v>
      </c>
      <c r="L21" s="508">
        <f t="shared" si="5"/>
        <v>10.583941605839415</v>
      </c>
    </row>
    <row r="22" spans="1:12" ht="12">
      <c r="A22" s="506" t="s">
        <v>670</v>
      </c>
      <c r="B22" s="507">
        <v>858</v>
      </c>
      <c r="C22" s="507">
        <v>170</v>
      </c>
      <c r="D22" s="508">
        <f t="shared" si="0"/>
        <v>20.286396181384248</v>
      </c>
      <c r="E22" s="507">
        <v>558</v>
      </c>
      <c r="F22" s="508">
        <f t="shared" si="3"/>
        <v>66.5871121718377</v>
      </c>
      <c r="G22" s="507">
        <v>110</v>
      </c>
      <c r="H22" s="508">
        <f t="shared" si="6"/>
        <v>13.126491646778044</v>
      </c>
      <c r="I22" s="507">
        <f t="shared" si="7"/>
        <v>838</v>
      </c>
      <c r="J22" s="508">
        <f t="shared" si="2"/>
        <v>97.66899766899768</v>
      </c>
      <c r="K22" s="507">
        <f t="shared" si="4"/>
        <v>20</v>
      </c>
      <c r="L22" s="508">
        <f t="shared" si="5"/>
        <v>2.331002331002331</v>
      </c>
    </row>
    <row r="23" spans="1:12" ht="12">
      <c r="A23" s="506" t="s">
        <v>671</v>
      </c>
      <c r="B23" s="507">
        <v>94</v>
      </c>
      <c r="C23" s="507">
        <v>56</v>
      </c>
      <c r="D23" s="508">
        <f t="shared" si="0"/>
        <v>61.53846153846154</v>
      </c>
      <c r="E23" s="507">
        <v>29</v>
      </c>
      <c r="F23" s="508">
        <f t="shared" si="3"/>
        <v>31.868131868131865</v>
      </c>
      <c r="G23" s="507">
        <v>6</v>
      </c>
      <c r="H23" s="508">
        <f t="shared" si="6"/>
        <v>6.593406593406594</v>
      </c>
      <c r="I23" s="507">
        <f t="shared" si="7"/>
        <v>91</v>
      </c>
      <c r="J23" s="508">
        <f t="shared" si="2"/>
        <v>96.80851063829788</v>
      </c>
      <c r="K23" s="507">
        <f t="shared" si="4"/>
        <v>3</v>
      </c>
      <c r="L23" s="508">
        <f t="shared" si="5"/>
        <v>3.1914893617021276</v>
      </c>
    </row>
    <row r="24" spans="1:12" ht="12">
      <c r="A24" s="506" t="s">
        <v>672</v>
      </c>
      <c r="B24" s="507">
        <v>441</v>
      </c>
      <c r="C24" s="507">
        <v>159</v>
      </c>
      <c r="D24" s="508">
        <f t="shared" si="0"/>
        <v>46.08695652173913</v>
      </c>
      <c r="E24" s="507">
        <v>165</v>
      </c>
      <c r="F24" s="508">
        <f t="shared" si="3"/>
        <v>47.82608695652174</v>
      </c>
      <c r="G24" s="507">
        <v>21</v>
      </c>
      <c r="H24" s="508">
        <f t="shared" si="6"/>
        <v>6.086956521739131</v>
      </c>
      <c r="I24" s="507">
        <f t="shared" si="7"/>
        <v>345</v>
      </c>
      <c r="J24" s="508">
        <f t="shared" si="2"/>
        <v>78.2312925170068</v>
      </c>
      <c r="K24" s="507">
        <f t="shared" si="4"/>
        <v>96</v>
      </c>
      <c r="L24" s="508">
        <f t="shared" si="5"/>
        <v>21.768707482993197</v>
      </c>
    </row>
    <row r="25" spans="1:12" ht="12">
      <c r="A25" s="506" t="s">
        <v>673</v>
      </c>
      <c r="B25" s="507">
        <v>1089</v>
      </c>
      <c r="C25" s="507">
        <v>486</v>
      </c>
      <c r="D25" s="508">
        <f t="shared" si="0"/>
        <v>45.041705282669135</v>
      </c>
      <c r="E25" s="507">
        <v>370</v>
      </c>
      <c r="F25" s="508">
        <f t="shared" si="3"/>
        <v>34.291010194624654</v>
      </c>
      <c r="G25" s="507">
        <v>223</v>
      </c>
      <c r="H25" s="508">
        <f t="shared" si="6"/>
        <v>20.667284522706208</v>
      </c>
      <c r="I25" s="507">
        <f t="shared" si="7"/>
        <v>1079</v>
      </c>
      <c r="J25" s="508">
        <f t="shared" si="2"/>
        <v>99.08172635445362</v>
      </c>
      <c r="K25" s="507">
        <f t="shared" si="4"/>
        <v>10</v>
      </c>
      <c r="L25" s="508">
        <f t="shared" si="5"/>
        <v>0.9182736455463728</v>
      </c>
    </row>
    <row r="26" spans="1:12" ht="12">
      <c r="A26" s="506" t="s">
        <v>146</v>
      </c>
      <c r="B26" s="507">
        <f>SUM(B27:B29)</f>
        <v>176</v>
      </c>
      <c r="C26" s="507">
        <f>SUM(C27:C29)</f>
        <v>49</v>
      </c>
      <c r="D26" s="508">
        <f t="shared" si="0"/>
        <v>29.878048780487802</v>
      </c>
      <c r="E26" s="507">
        <f>SUM(E27:E29)</f>
        <v>92</v>
      </c>
      <c r="F26" s="508">
        <f t="shared" si="3"/>
        <v>56.09756097560976</v>
      </c>
      <c r="G26" s="507">
        <f>SUM(G27:G29)</f>
        <v>23</v>
      </c>
      <c r="H26" s="508">
        <f t="shared" si="6"/>
        <v>14.02439024390244</v>
      </c>
      <c r="I26" s="507">
        <f t="shared" si="7"/>
        <v>164</v>
      </c>
      <c r="J26" s="508">
        <f t="shared" si="2"/>
        <v>93.18181818181817</v>
      </c>
      <c r="K26" s="507">
        <f t="shared" si="4"/>
        <v>12</v>
      </c>
      <c r="L26" s="508">
        <f t="shared" si="5"/>
        <v>6.8181818181818175</v>
      </c>
    </row>
    <row r="27" spans="1:12" ht="12">
      <c r="A27" s="506" t="s">
        <v>605</v>
      </c>
      <c r="B27" s="507">
        <v>110</v>
      </c>
      <c r="C27" s="507">
        <v>26</v>
      </c>
      <c r="D27" s="508">
        <f t="shared" si="0"/>
        <v>26</v>
      </c>
      <c r="E27" s="507">
        <v>64</v>
      </c>
      <c r="F27" s="508">
        <f t="shared" si="3"/>
        <v>64</v>
      </c>
      <c r="G27" s="507">
        <v>10</v>
      </c>
      <c r="H27" s="508">
        <f t="shared" si="6"/>
        <v>10</v>
      </c>
      <c r="I27" s="507">
        <f t="shared" si="7"/>
        <v>100</v>
      </c>
      <c r="J27" s="508">
        <f t="shared" si="2"/>
        <v>90.9090909090909</v>
      </c>
      <c r="K27" s="507">
        <f t="shared" si="4"/>
        <v>10</v>
      </c>
      <c r="L27" s="508">
        <f t="shared" si="5"/>
        <v>9.090909090909092</v>
      </c>
    </row>
    <row r="28" spans="1:12" ht="12">
      <c r="A28" s="506" t="s">
        <v>609</v>
      </c>
      <c r="B28" s="507">
        <v>39</v>
      </c>
      <c r="C28" s="507">
        <v>14</v>
      </c>
      <c r="D28" s="508">
        <f t="shared" si="0"/>
        <v>37.83783783783784</v>
      </c>
      <c r="E28" s="507">
        <v>19</v>
      </c>
      <c r="F28" s="508">
        <f t="shared" si="3"/>
        <v>51.35135135135135</v>
      </c>
      <c r="G28" s="507">
        <v>4</v>
      </c>
      <c r="H28" s="508">
        <f t="shared" si="6"/>
        <v>10.81081081081081</v>
      </c>
      <c r="I28" s="507">
        <f t="shared" si="7"/>
        <v>37</v>
      </c>
      <c r="J28" s="508">
        <f t="shared" si="2"/>
        <v>94.87179487179486</v>
      </c>
      <c r="K28" s="507">
        <f t="shared" si="4"/>
        <v>2</v>
      </c>
      <c r="L28" s="508">
        <f t="shared" si="5"/>
        <v>5.128205128205128</v>
      </c>
    </row>
    <row r="29" spans="1:12" ht="12">
      <c r="A29" s="506" t="s">
        <v>674</v>
      </c>
      <c r="B29" s="507">
        <v>27</v>
      </c>
      <c r="C29" s="507">
        <v>9</v>
      </c>
      <c r="D29" s="508">
        <f t="shared" si="0"/>
        <v>33.33333333333333</v>
      </c>
      <c r="E29" s="507">
        <v>9</v>
      </c>
      <c r="F29" s="508">
        <f t="shared" si="3"/>
        <v>33.33333333333333</v>
      </c>
      <c r="G29" s="507">
        <v>9</v>
      </c>
      <c r="H29" s="508">
        <f t="shared" si="6"/>
        <v>33.33333333333333</v>
      </c>
      <c r="I29" s="507">
        <f t="shared" si="7"/>
        <v>27</v>
      </c>
      <c r="J29" s="508">
        <f t="shared" si="2"/>
        <v>100</v>
      </c>
      <c r="K29" s="509"/>
      <c r="L29" s="508">
        <f t="shared" si="5"/>
        <v>0</v>
      </c>
    </row>
    <row r="30" spans="1:12" ht="12">
      <c r="A30" s="506" t="s">
        <v>148</v>
      </c>
      <c r="B30" s="507">
        <v>152</v>
      </c>
      <c r="C30" s="507">
        <v>115</v>
      </c>
      <c r="D30" s="508">
        <f t="shared" si="0"/>
        <v>80.41958041958041</v>
      </c>
      <c r="E30" s="507">
        <v>28</v>
      </c>
      <c r="F30" s="508">
        <f t="shared" si="3"/>
        <v>19.58041958041958</v>
      </c>
      <c r="G30" s="509"/>
      <c r="H30" s="508"/>
      <c r="I30" s="507">
        <f t="shared" si="7"/>
        <v>143</v>
      </c>
      <c r="J30" s="508">
        <f t="shared" si="2"/>
        <v>94.07894736842105</v>
      </c>
      <c r="K30" s="507">
        <f aca="true" t="shared" si="8" ref="K30:K39">(B30-I30)</f>
        <v>9</v>
      </c>
      <c r="L30" s="508">
        <f t="shared" si="5"/>
        <v>5.921052631578947</v>
      </c>
    </row>
    <row r="31" spans="1:12" ht="12">
      <c r="A31" s="506" t="s">
        <v>149</v>
      </c>
      <c r="B31" s="507">
        <v>40</v>
      </c>
      <c r="C31" s="507">
        <v>15</v>
      </c>
      <c r="D31" s="508">
        <f t="shared" si="0"/>
        <v>41.66666666666667</v>
      </c>
      <c r="E31" s="507">
        <v>21</v>
      </c>
      <c r="F31" s="508">
        <f t="shared" si="3"/>
        <v>58.333333333333336</v>
      </c>
      <c r="G31" s="509"/>
      <c r="H31" s="508"/>
      <c r="I31" s="507">
        <f t="shared" si="7"/>
        <v>36</v>
      </c>
      <c r="J31" s="508">
        <f t="shared" si="2"/>
        <v>90</v>
      </c>
      <c r="K31" s="507">
        <f t="shared" si="8"/>
        <v>4</v>
      </c>
      <c r="L31" s="508">
        <f t="shared" si="5"/>
        <v>10</v>
      </c>
    </row>
    <row r="32" spans="1:12" ht="12">
      <c r="A32" s="506" t="s">
        <v>675</v>
      </c>
      <c r="B32" s="507">
        <v>141</v>
      </c>
      <c r="C32" s="507">
        <v>16</v>
      </c>
      <c r="D32" s="508">
        <f t="shared" si="0"/>
        <v>8.98876404494382</v>
      </c>
      <c r="E32" s="507">
        <v>105</v>
      </c>
      <c r="F32" s="508">
        <f t="shared" si="3"/>
        <v>58.98876404494382</v>
      </c>
      <c r="G32" s="507">
        <v>57</v>
      </c>
      <c r="H32" s="508">
        <f>(G32/I32)*100</f>
        <v>32.02247191011236</v>
      </c>
      <c r="I32" s="507">
        <f t="shared" si="7"/>
        <v>178</v>
      </c>
      <c r="J32" s="508">
        <f t="shared" si="2"/>
        <v>126.24113475177306</v>
      </c>
      <c r="K32" s="507">
        <f t="shared" si="8"/>
        <v>-37</v>
      </c>
      <c r="L32" s="508">
        <f t="shared" si="5"/>
        <v>-26.24113475177305</v>
      </c>
    </row>
    <row r="33" spans="1:12" ht="12">
      <c r="A33" s="506" t="s">
        <v>151</v>
      </c>
      <c r="B33" s="507">
        <v>585</v>
      </c>
      <c r="C33" s="507">
        <v>484</v>
      </c>
      <c r="D33" s="508">
        <f t="shared" si="0"/>
        <v>84.17391304347827</v>
      </c>
      <c r="E33" s="507">
        <v>91</v>
      </c>
      <c r="F33" s="508">
        <f t="shared" si="3"/>
        <v>15.82608695652174</v>
      </c>
      <c r="G33" s="509"/>
      <c r="H33" s="508"/>
      <c r="I33" s="507">
        <f t="shared" si="7"/>
        <v>575</v>
      </c>
      <c r="J33" s="508">
        <f t="shared" si="2"/>
        <v>98.29059829059828</v>
      </c>
      <c r="K33" s="507">
        <f t="shared" si="8"/>
        <v>10</v>
      </c>
      <c r="L33" s="508">
        <f t="shared" si="5"/>
        <v>1.7094017094017095</v>
      </c>
    </row>
    <row r="34" spans="1:12" ht="12">
      <c r="A34" s="506" t="s">
        <v>152</v>
      </c>
      <c r="B34" s="507">
        <v>188</v>
      </c>
      <c r="C34" s="507">
        <v>70</v>
      </c>
      <c r="D34" s="508">
        <f t="shared" si="0"/>
        <v>44.5859872611465</v>
      </c>
      <c r="E34" s="507">
        <v>59</v>
      </c>
      <c r="F34" s="508">
        <f t="shared" si="3"/>
        <v>37.57961783439491</v>
      </c>
      <c r="G34" s="507">
        <v>28</v>
      </c>
      <c r="H34" s="508">
        <f>(G34/I34)*100</f>
        <v>17.8343949044586</v>
      </c>
      <c r="I34" s="507">
        <f t="shared" si="7"/>
        <v>157</v>
      </c>
      <c r="J34" s="508">
        <f t="shared" si="2"/>
        <v>83.51063829787235</v>
      </c>
      <c r="K34" s="507">
        <f t="shared" si="8"/>
        <v>31</v>
      </c>
      <c r="L34" s="508">
        <f t="shared" si="5"/>
        <v>16.48936170212766</v>
      </c>
    </row>
    <row r="35" spans="1:12" ht="12">
      <c r="A35" s="506" t="s">
        <v>153</v>
      </c>
      <c r="B35" s="507">
        <v>331</v>
      </c>
      <c r="C35" s="507">
        <v>192</v>
      </c>
      <c r="D35" s="508">
        <f t="shared" si="0"/>
        <v>60.37735849056604</v>
      </c>
      <c r="E35" s="507">
        <v>98</v>
      </c>
      <c r="F35" s="508">
        <f t="shared" si="3"/>
        <v>30.81761006289308</v>
      </c>
      <c r="G35" s="507">
        <v>28</v>
      </c>
      <c r="H35" s="508">
        <f>(G35/I35)*100</f>
        <v>8.80503144654088</v>
      </c>
      <c r="I35" s="507">
        <f t="shared" si="7"/>
        <v>318</v>
      </c>
      <c r="J35" s="508">
        <f t="shared" si="2"/>
        <v>96.07250755287009</v>
      </c>
      <c r="K35" s="507">
        <f t="shared" si="8"/>
        <v>13</v>
      </c>
      <c r="L35" s="508">
        <f t="shared" si="5"/>
        <v>3.927492447129909</v>
      </c>
    </row>
    <row r="36" spans="1:12" ht="12">
      <c r="A36" s="506" t="s">
        <v>154</v>
      </c>
      <c r="B36" s="507">
        <v>732</v>
      </c>
      <c r="C36" s="507">
        <v>375</v>
      </c>
      <c r="D36" s="508">
        <f t="shared" si="0"/>
        <v>61.67763157894737</v>
      </c>
      <c r="E36" s="507">
        <v>157</v>
      </c>
      <c r="F36" s="508">
        <f t="shared" si="3"/>
        <v>25.822368421052634</v>
      </c>
      <c r="G36" s="507">
        <v>76</v>
      </c>
      <c r="H36" s="508">
        <f>(G36/I36)*100</f>
        <v>12.5</v>
      </c>
      <c r="I36" s="507">
        <f t="shared" si="7"/>
        <v>608</v>
      </c>
      <c r="J36" s="508">
        <f t="shared" si="2"/>
        <v>83.06010928961749</v>
      </c>
      <c r="K36" s="507">
        <f t="shared" si="8"/>
        <v>124</v>
      </c>
      <c r="L36" s="508">
        <f t="shared" si="5"/>
        <v>16.939890710382514</v>
      </c>
    </row>
    <row r="37" spans="1:12" ht="12">
      <c r="A37" s="502" t="s">
        <v>109</v>
      </c>
      <c r="B37" s="503">
        <f>SUM(B38:B53)</f>
        <v>8261</v>
      </c>
      <c r="C37" s="503">
        <f>SUM(C38:C53)</f>
        <v>2629</v>
      </c>
      <c r="D37" s="504">
        <f t="shared" si="0"/>
        <v>33.73107518604054</v>
      </c>
      <c r="E37" s="503">
        <f>SUM(E38:E53)</f>
        <v>3951</v>
      </c>
      <c r="F37" s="504">
        <f t="shared" si="3"/>
        <v>50.69284064665127</v>
      </c>
      <c r="G37" s="503">
        <f>SUM(G38:G53)</f>
        <v>1214</v>
      </c>
      <c r="H37" s="504">
        <f>(G37/I37)*100</f>
        <v>15.576084167308185</v>
      </c>
      <c r="I37" s="503">
        <f t="shared" si="7"/>
        <v>7794</v>
      </c>
      <c r="J37" s="504">
        <f t="shared" si="2"/>
        <v>94.34693136424161</v>
      </c>
      <c r="K37" s="503">
        <f t="shared" si="8"/>
        <v>467</v>
      </c>
      <c r="L37" s="504">
        <f t="shared" si="5"/>
        <v>5.653068635758383</v>
      </c>
    </row>
    <row r="38" spans="1:12" ht="12">
      <c r="A38" s="506" t="s">
        <v>155</v>
      </c>
      <c r="B38" s="507">
        <v>1461</v>
      </c>
      <c r="C38" s="507">
        <v>398</v>
      </c>
      <c r="D38" s="508">
        <f t="shared" si="0"/>
        <v>25.979112271540473</v>
      </c>
      <c r="E38" s="507">
        <v>1134</v>
      </c>
      <c r="F38" s="508">
        <f t="shared" si="3"/>
        <v>74.02088772845953</v>
      </c>
      <c r="G38" s="509"/>
      <c r="H38" s="508"/>
      <c r="I38" s="507">
        <f t="shared" si="7"/>
        <v>1532</v>
      </c>
      <c r="J38" s="508">
        <f t="shared" si="2"/>
        <v>104.85968514715948</v>
      </c>
      <c r="K38" s="507">
        <f t="shared" si="8"/>
        <v>-71</v>
      </c>
      <c r="L38" s="508">
        <f t="shared" si="5"/>
        <v>-4.85968514715948</v>
      </c>
    </row>
    <row r="39" spans="1:12" ht="12">
      <c r="A39" s="506" t="s">
        <v>156</v>
      </c>
      <c r="B39" s="507">
        <v>446</v>
      </c>
      <c r="C39" s="507">
        <v>166</v>
      </c>
      <c r="D39" s="508">
        <f t="shared" si="0"/>
        <v>39.71291866028708</v>
      </c>
      <c r="E39" s="507">
        <v>153</v>
      </c>
      <c r="F39" s="508">
        <f t="shared" si="3"/>
        <v>36.60287081339713</v>
      </c>
      <c r="G39" s="507">
        <v>99</v>
      </c>
      <c r="H39" s="508">
        <f>(G39/I39)*100</f>
        <v>23.684210526315788</v>
      </c>
      <c r="I39" s="507">
        <f t="shared" si="7"/>
        <v>418</v>
      </c>
      <c r="J39" s="508">
        <f t="shared" si="2"/>
        <v>93.72197309417041</v>
      </c>
      <c r="K39" s="507">
        <f t="shared" si="8"/>
        <v>28</v>
      </c>
      <c r="L39" s="508">
        <f t="shared" si="5"/>
        <v>6.278026905829597</v>
      </c>
    </row>
    <row r="40" spans="1:12" ht="12">
      <c r="A40" s="506" t="s">
        <v>157</v>
      </c>
      <c r="B40" s="507">
        <v>521</v>
      </c>
      <c r="C40" s="507">
        <v>171</v>
      </c>
      <c r="D40" s="508">
        <f t="shared" si="0"/>
        <v>32.82149712092131</v>
      </c>
      <c r="E40" s="507">
        <v>350</v>
      </c>
      <c r="F40" s="508">
        <f t="shared" si="3"/>
        <v>67.17850287907869</v>
      </c>
      <c r="G40" s="509"/>
      <c r="H40" s="508"/>
      <c r="I40" s="507">
        <f t="shared" si="7"/>
        <v>521</v>
      </c>
      <c r="J40" s="508">
        <f t="shared" si="2"/>
        <v>100</v>
      </c>
      <c r="K40" s="509"/>
      <c r="L40" s="508"/>
    </row>
    <row r="41" spans="1:12" ht="12">
      <c r="A41" s="506" t="s">
        <v>158</v>
      </c>
      <c r="B41" s="507">
        <v>417</v>
      </c>
      <c r="C41" s="507">
        <v>97</v>
      </c>
      <c r="D41" s="508">
        <f t="shared" si="0"/>
        <v>26.216216216216214</v>
      </c>
      <c r="E41" s="507">
        <v>273</v>
      </c>
      <c r="F41" s="508">
        <f t="shared" si="3"/>
        <v>73.78378378378379</v>
      </c>
      <c r="G41" s="509"/>
      <c r="H41" s="508"/>
      <c r="I41" s="507">
        <f t="shared" si="7"/>
        <v>370</v>
      </c>
      <c r="J41" s="508">
        <f t="shared" si="2"/>
        <v>88.72901678657075</v>
      </c>
      <c r="K41" s="507">
        <f aca="true" t="shared" si="9" ref="K41:K53">(B41-I41)</f>
        <v>47</v>
      </c>
      <c r="L41" s="508">
        <f aca="true" t="shared" si="10" ref="L41:L53">(K41/B41)*100</f>
        <v>11.270983213429256</v>
      </c>
    </row>
    <row r="42" spans="1:12" ht="12">
      <c r="A42" s="506" t="s">
        <v>159</v>
      </c>
      <c r="B42" s="507">
        <v>657</v>
      </c>
      <c r="C42" s="507">
        <v>352</v>
      </c>
      <c r="D42" s="508">
        <f t="shared" si="0"/>
        <v>58.18181818181818</v>
      </c>
      <c r="E42" s="507">
        <v>210</v>
      </c>
      <c r="F42" s="508">
        <f t="shared" si="3"/>
        <v>34.710743801652896</v>
      </c>
      <c r="G42" s="507">
        <v>43</v>
      </c>
      <c r="H42" s="508">
        <f>(G42/I42)*100</f>
        <v>7.107438016528926</v>
      </c>
      <c r="I42" s="507">
        <f t="shared" si="7"/>
        <v>605</v>
      </c>
      <c r="J42" s="508">
        <f t="shared" si="2"/>
        <v>92.08523592085236</v>
      </c>
      <c r="K42" s="507">
        <f t="shared" si="9"/>
        <v>52</v>
      </c>
      <c r="L42" s="508">
        <f t="shared" si="10"/>
        <v>7.91476407914764</v>
      </c>
    </row>
    <row r="43" spans="1:12" ht="12">
      <c r="A43" s="506" t="s">
        <v>160</v>
      </c>
      <c r="B43" s="507">
        <v>286</v>
      </c>
      <c r="C43" s="507">
        <v>120</v>
      </c>
      <c r="D43" s="508">
        <f t="shared" si="0"/>
        <v>45.627376425855516</v>
      </c>
      <c r="E43" s="507">
        <v>72</v>
      </c>
      <c r="F43" s="508">
        <f t="shared" si="3"/>
        <v>27.376425855513308</v>
      </c>
      <c r="G43" s="507">
        <v>71</v>
      </c>
      <c r="H43" s="508">
        <f>(G43/I43)*100</f>
        <v>26.996197718631176</v>
      </c>
      <c r="I43" s="507">
        <f t="shared" si="7"/>
        <v>263</v>
      </c>
      <c r="J43" s="508">
        <f t="shared" si="2"/>
        <v>91.95804195804196</v>
      </c>
      <c r="K43" s="507">
        <f t="shared" si="9"/>
        <v>23</v>
      </c>
      <c r="L43" s="508">
        <f t="shared" si="10"/>
        <v>8.041958041958042</v>
      </c>
    </row>
    <row r="44" spans="1:12" ht="12">
      <c r="A44" s="506" t="s">
        <v>161</v>
      </c>
      <c r="B44" s="507">
        <v>385</v>
      </c>
      <c r="C44" s="507">
        <v>112</v>
      </c>
      <c r="D44" s="508">
        <f t="shared" si="0"/>
        <v>37.45819397993311</v>
      </c>
      <c r="E44" s="507">
        <v>135</v>
      </c>
      <c r="F44" s="508">
        <f t="shared" si="3"/>
        <v>45.1505016722408</v>
      </c>
      <c r="G44" s="507">
        <v>52</v>
      </c>
      <c r="H44" s="508">
        <f>(G44/I44)*100</f>
        <v>17.391304347826086</v>
      </c>
      <c r="I44" s="507">
        <f t="shared" si="7"/>
        <v>299</v>
      </c>
      <c r="J44" s="508">
        <f t="shared" si="2"/>
        <v>77.66233766233766</v>
      </c>
      <c r="K44" s="507">
        <f t="shared" si="9"/>
        <v>86</v>
      </c>
      <c r="L44" s="508">
        <f t="shared" si="10"/>
        <v>22.337662337662337</v>
      </c>
    </row>
    <row r="45" spans="1:12" ht="12">
      <c r="A45" s="506" t="s">
        <v>162</v>
      </c>
      <c r="B45" s="507">
        <v>181</v>
      </c>
      <c r="C45" s="507">
        <v>67</v>
      </c>
      <c r="D45" s="508">
        <f t="shared" si="0"/>
        <v>39.1812865497076</v>
      </c>
      <c r="E45" s="507">
        <v>81</v>
      </c>
      <c r="F45" s="508">
        <f t="shared" si="3"/>
        <v>47.368421052631575</v>
      </c>
      <c r="G45" s="507">
        <v>23</v>
      </c>
      <c r="H45" s="508">
        <f>(G45/I45)*100</f>
        <v>13.450292397660817</v>
      </c>
      <c r="I45" s="507">
        <f t="shared" si="7"/>
        <v>171</v>
      </c>
      <c r="J45" s="508">
        <f t="shared" si="2"/>
        <v>94.47513812154696</v>
      </c>
      <c r="K45" s="507">
        <f t="shared" si="9"/>
        <v>10</v>
      </c>
      <c r="L45" s="508">
        <f t="shared" si="10"/>
        <v>5.524861878453039</v>
      </c>
    </row>
    <row r="46" spans="1:12" ht="12">
      <c r="A46" s="506" t="s">
        <v>163</v>
      </c>
      <c r="B46" s="507">
        <v>261</v>
      </c>
      <c r="C46" s="507">
        <v>160</v>
      </c>
      <c r="D46" s="508">
        <f t="shared" si="0"/>
        <v>64.2570281124498</v>
      </c>
      <c r="E46" s="507">
        <v>89</v>
      </c>
      <c r="F46" s="508">
        <f t="shared" si="3"/>
        <v>35.7429718875502</v>
      </c>
      <c r="G46" s="509"/>
      <c r="H46" s="508"/>
      <c r="I46" s="507">
        <f t="shared" si="7"/>
        <v>249</v>
      </c>
      <c r="J46" s="508">
        <f t="shared" si="2"/>
        <v>95.40229885057471</v>
      </c>
      <c r="K46" s="507">
        <f t="shared" si="9"/>
        <v>12</v>
      </c>
      <c r="L46" s="508">
        <f t="shared" si="10"/>
        <v>4.597701149425287</v>
      </c>
    </row>
    <row r="47" spans="1:12" ht="12">
      <c r="A47" s="506" t="s">
        <v>164</v>
      </c>
      <c r="B47" s="507">
        <v>228</v>
      </c>
      <c r="C47" s="507">
        <v>75</v>
      </c>
      <c r="D47" s="508">
        <f t="shared" si="0"/>
        <v>35.714285714285715</v>
      </c>
      <c r="E47" s="507">
        <v>99</v>
      </c>
      <c r="F47" s="508">
        <f t="shared" si="3"/>
        <v>47.14285714285714</v>
      </c>
      <c r="G47" s="507">
        <v>36</v>
      </c>
      <c r="H47" s="508">
        <f>(G47/I47)*100</f>
        <v>17.142857142857142</v>
      </c>
      <c r="I47" s="507">
        <f t="shared" si="7"/>
        <v>210</v>
      </c>
      <c r="J47" s="508">
        <f t="shared" si="2"/>
        <v>92.10526315789474</v>
      </c>
      <c r="K47" s="507">
        <f t="shared" si="9"/>
        <v>18</v>
      </c>
      <c r="L47" s="508">
        <f t="shared" si="10"/>
        <v>7.894736842105263</v>
      </c>
    </row>
    <row r="48" spans="1:12" ht="12">
      <c r="A48" s="506" t="s">
        <v>165</v>
      </c>
      <c r="B48" s="507">
        <v>220</v>
      </c>
      <c r="C48" s="507">
        <v>48</v>
      </c>
      <c r="D48" s="508">
        <f t="shared" si="0"/>
        <v>21.818181818181817</v>
      </c>
      <c r="E48" s="507">
        <v>145</v>
      </c>
      <c r="F48" s="508">
        <f t="shared" si="3"/>
        <v>65.9090909090909</v>
      </c>
      <c r="G48" s="507">
        <v>27</v>
      </c>
      <c r="H48" s="508">
        <f>(G48/I48)*100</f>
        <v>12.272727272727273</v>
      </c>
      <c r="I48" s="507">
        <f t="shared" si="7"/>
        <v>220</v>
      </c>
      <c r="J48" s="508">
        <f t="shared" si="2"/>
        <v>100</v>
      </c>
      <c r="K48" s="507">
        <f t="shared" si="9"/>
        <v>0</v>
      </c>
      <c r="L48" s="508">
        <f t="shared" si="10"/>
        <v>0</v>
      </c>
    </row>
    <row r="49" spans="1:12" ht="12">
      <c r="A49" s="506" t="s">
        <v>166</v>
      </c>
      <c r="B49" s="507">
        <v>130</v>
      </c>
      <c r="C49" s="507">
        <v>77</v>
      </c>
      <c r="D49" s="508">
        <f t="shared" si="0"/>
        <v>80.20833333333334</v>
      </c>
      <c r="E49" s="507">
        <v>16</v>
      </c>
      <c r="F49" s="508">
        <f t="shared" si="3"/>
        <v>16.666666666666664</v>
      </c>
      <c r="G49" s="507">
        <v>3</v>
      </c>
      <c r="H49" s="508">
        <f>(G49/I49)*100</f>
        <v>3.125</v>
      </c>
      <c r="I49" s="507">
        <f t="shared" si="7"/>
        <v>96</v>
      </c>
      <c r="J49" s="508">
        <f t="shared" si="2"/>
        <v>73.84615384615385</v>
      </c>
      <c r="K49" s="507">
        <f t="shared" si="9"/>
        <v>34</v>
      </c>
      <c r="L49" s="508">
        <f t="shared" si="10"/>
        <v>26.153846153846157</v>
      </c>
    </row>
    <row r="50" spans="1:12" ht="12">
      <c r="A50" s="506" t="s">
        <v>167</v>
      </c>
      <c r="B50" s="507">
        <v>1791</v>
      </c>
      <c r="C50" s="507">
        <v>421</v>
      </c>
      <c r="D50" s="508">
        <f t="shared" si="0"/>
        <v>22.942779291553133</v>
      </c>
      <c r="E50" s="507">
        <v>730</v>
      </c>
      <c r="F50" s="508">
        <f t="shared" si="3"/>
        <v>39.782016348773844</v>
      </c>
      <c r="G50" s="507">
        <v>684</v>
      </c>
      <c r="H50" s="508">
        <f>(G50/I50)*100</f>
        <v>37.275204359673026</v>
      </c>
      <c r="I50" s="507">
        <f t="shared" si="7"/>
        <v>1835</v>
      </c>
      <c r="J50" s="508">
        <f t="shared" si="2"/>
        <v>102.45672808486879</v>
      </c>
      <c r="K50" s="507">
        <f t="shared" si="9"/>
        <v>-44</v>
      </c>
      <c r="L50" s="508">
        <f t="shared" si="10"/>
        <v>-2.4567280848687885</v>
      </c>
    </row>
    <row r="51" spans="1:12" ht="12">
      <c r="A51" s="506" t="s">
        <v>168</v>
      </c>
      <c r="B51" s="507">
        <v>645</v>
      </c>
      <c r="C51" s="507">
        <v>115</v>
      </c>
      <c r="D51" s="508">
        <f t="shared" si="0"/>
        <v>24.891774891774894</v>
      </c>
      <c r="E51" s="507">
        <v>226</v>
      </c>
      <c r="F51" s="508">
        <f t="shared" si="3"/>
        <v>48.917748917748916</v>
      </c>
      <c r="G51" s="507">
        <v>121</v>
      </c>
      <c r="H51" s="508">
        <f>(G51/I51)*100</f>
        <v>26.190476190476193</v>
      </c>
      <c r="I51" s="507">
        <f t="shared" si="7"/>
        <v>462</v>
      </c>
      <c r="J51" s="508">
        <f t="shared" si="2"/>
        <v>71.62790697674419</v>
      </c>
      <c r="K51" s="507">
        <f t="shared" si="9"/>
        <v>183</v>
      </c>
      <c r="L51" s="508">
        <f t="shared" si="10"/>
        <v>28.37209302325581</v>
      </c>
    </row>
    <row r="52" spans="1:12" ht="12">
      <c r="A52" s="506" t="s">
        <v>630</v>
      </c>
      <c r="B52" s="507">
        <v>32</v>
      </c>
      <c r="C52" s="507">
        <v>23</v>
      </c>
      <c r="D52" s="508">
        <f t="shared" si="0"/>
        <v>76.66666666666667</v>
      </c>
      <c r="E52" s="507">
        <v>7</v>
      </c>
      <c r="F52" s="508">
        <f t="shared" si="3"/>
        <v>23.333333333333332</v>
      </c>
      <c r="G52" s="509"/>
      <c r="H52" s="509"/>
      <c r="I52" s="507">
        <f t="shared" si="7"/>
        <v>30</v>
      </c>
      <c r="J52" s="508">
        <f t="shared" si="2"/>
        <v>93.75</v>
      </c>
      <c r="K52" s="507">
        <f t="shared" si="9"/>
        <v>2</v>
      </c>
      <c r="L52" s="508">
        <f t="shared" si="10"/>
        <v>6.25</v>
      </c>
    </row>
    <row r="53" spans="1:12" ht="12">
      <c r="A53" s="506" t="s">
        <v>148</v>
      </c>
      <c r="B53" s="507">
        <v>600</v>
      </c>
      <c r="C53" s="507">
        <v>227</v>
      </c>
      <c r="D53" s="508">
        <f t="shared" si="0"/>
        <v>44.2495126705653</v>
      </c>
      <c r="E53" s="507">
        <v>231</v>
      </c>
      <c r="F53" s="508">
        <f t="shared" si="3"/>
        <v>45.02923976608187</v>
      </c>
      <c r="G53" s="507">
        <v>55</v>
      </c>
      <c r="H53" s="508">
        <f>(G53/I53)*100</f>
        <v>10.721247563352826</v>
      </c>
      <c r="I53" s="507">
        <f t="shared" si="7"/>
        <v>513</v>
      </c>
      <c r="J53" s="508">
        <f t="shared" si="2"/>
        <v>85.5</v>
      </c>
      <c r="K53" s="507">
        <f t="shared" si="9"/>
        <v>87</v>
      </c>
      <c r="L53" s="508">
        <f t="shared" si="10"/>
        <v>14.499999999999998</v>
      </c>
    </row>
    <row r="54" spans="4:11" ht="12">
      <c r="D54" s="510"/>
      <c r="F54" s="510"/>
      <c r="H54" s="510"/>
      <c r="K54" s="511" t="s">
        <v>380</v>
      </c>
    </row>
    <row r="55" spans="4:8" ht="12">
      <c r="D55" s="510"/>
      <c r="F55" s="510"/>
      <c r="H55" s="510"/>
    </row>
    <row r="56" spans="4:8" ht="12">
      <c r="D56" s="510"/>
      <c r="F56" s="510"/>
      <c r="H56" s="510"/>
    </row>
    <row r="57" spans="4:8" ht="12">
      <c r="D57" s="510"/>
      <c r="F57" s="510"/>
      <c r="H57" s="510"/>
    </row>
    <row r="58" spans="4:8" ht="12">
      <c r="D58" s="510"/>
      <c r="F58" s="510"/>
      <c r="H58" s="510"/>
    </row>
    <row r="59" spans="4:8" ht="12">
      <c r="D59" s="510"/>
      <c r="F59" s="510"/>
      <c r="H59" s="510"/>
    </row>
    <row r="60" spans="4:8" ht="12">
      <c r="D60" s="510"/>
      <c r="F60" s="510"/>
      <c r="H60" s="510"/>
    </row>
    <row r="61" ht="12">
      <c r="H61" s="510"/>
    </row>
    <row r="62" ht="12">
      <c r="H62" s="510"/>
    </row>
    <row r="63" ht="12">
      <c r="H63" s="510"/>
    </row>
    <row r="64" ht="12">
      <c r="H64" s="510"/>
    </row>
    <row r="65" ht="12">
      <c r="H65" s="510"/>
    </row>
    <row r="66" ht="12">
      <c r="H66" s="510"/>
    </row>
    <row r="67" ht="12">
      <c r="H67" s="510"/>
    </row>
    <row r="68" ht="12">
      <c r="H68" s="510"/>
    </row>
    <row r="69" ht="12">
      <c r="H69" s="510"/>
    </row>
    <row r="70" ht="12">
      <c r="H70" s="510"/>
    </row>
    <row r="71" ht="12">
      <c r="H71" s="510"/>
    </row>
    <row r="72" ht="12">
      <c r="H72" s="510"/>
    </row>
    <row r="73" ht="12">
      <c r="H73" s="510"/>
    </row>
    <row r="74" ht="12">
      <c r="H74" s="510"/>
    </row>
    <row r="75" ht="12">
      <c r="H75" s="510"/>
    </row>
    <row r="76" ht="12">
      <c r="H76" s="510"/>
    </row>
    <row r="77" ht="12">
      <c r="H77" s="510"/>
    </row>
    <row r="78" ht="12">
      <c r="H78" s="510"/>
    </row>
    <row r="79" ht="12">
      <c r="H79" s="510"/>
    </row>
    <row r="80" ht="12">
      <c r="H80" s="510"/>
    </row>
  </sheetData>
  <sheetProtection password="CA55" sheet="1" objects="1" scenarios="1"/>
  <mergeCells count="6">
    <mergeCell ref="C6:D6"/>
    <mergeCell ref="E6:J6"/>
    <mergeCell ref="K8:L8"/>
    <mergeCell ref="A1:L1"/>
    <mergeCell ref="A2:L2"/>
    <mergeCell ref="A3:L3"/>
  </mergeCells>
  <printOptions horizontalCentered="1"/>
  <pageMargins left="0.79" right="0.81" top="0.3937007874015748" bottom="0.26" header="0" footer="0"/>
  <pageSetup horizontalDpi="300" verticalDpi="3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F57"/>
  <sheetViews>
    <sheetView showGridLines="0" workbookViewId="0" topLeftCell="A1">
      <selection activeCell="A1" sqref="A1:F1"/>
    </sheetView>
  </sheetViews>
  <sheetFormatPr defaultColWidth="15.3984375" defaultRowHeight="9"/>
  <cols>
    <col min="1" max="1" width="62.796875" style="512" customWidth="1"/>
    <col min="2" max="2" width="22.59765625" style="512" customWidth="1"/>
    <col min="3" max="3" width="23" style="512" customWidth="1"/>
    <col min="4" max="4" width="23.19921875" style="512" customWidth="1"/>
    <col min="5" max="5" width="22.3984375" style="512" customWidth="1"/>
    <col min="6" max="6" width="22.59765625" style="512" customWidth="1"/>
    <col min="7" max="16384" width="15.3984375" style="512" customWidth="1"/>
  </cols>
  <sheetData>
    <row r="1" spans="1:46" ht="12">
      <c r="A1" s="1168" t="s">
        <v>74</v>
      </c>
      <c r="B1" s="1168"/>
      <c r="C1" s="1168"/>
      <c r="D1" s="1168"/>
      <c r="E1" s="1168"/>
      <c r="F1" s="1168"/>
      <c r="AP1" s="513" t="s">
        <v>74</v>
      </c>
      <c r="AS1" s="514" t="s">
        <v>52</v>
      </c>
      <c r="AT1" s="514" t="s">
        <v>52</v>
      </c>
    </row>
    <row r="2" spans="1:42" ht="12">
      <c r="A2" s="1168" t="s">
        <v>676</v>
      </c>
      <c r="B2" s="1168"/>
      <c r="C2" s="1168"/>
      <c r="D2" s="1168"/>
      <c r="E2" s="1168"/>
      <c r="F2" s="1168"/>
      <c r="AP2" s="513" t="s">
        <v>677</v>
      </c>
    </row>
    <row r="3" spans="1:42" ht="12">
      <c r="A3" s="1168" t="s">
        <v>678</v>
      </c>
      <c r="B3" s="1168"/>
      <c r="C3" s="1168"/>
      <c r="D3" s="1168"/>
      <c r="E3" s="1168"/>
      <c r="F3" s="1168"/>
      <c r="AP3" s="513" t="s">
        <v>9</v>
      </c>
    </row>
    <row r="4" spans="1:6" ht="12">
      <c r="A4" s="515"/>
      <c r="B4" s="515"/>
      <c r="C4" s="515"/>
      <c r="D4" s="515"/>
      <c r="E4" s="515"/>
      <c r="F4" s="515"/>
    </row>
    <row r="5" spans="1:6" ht="12">
      <c r="A5" s="516" t="s">
        <v>33</v>
      </c>
      <c r="B5" s="515"/>
      <c r="C5" s="515"/>
      <c r="D5" s="515"/>
      <c r="E5" s="515"/>
      <c r="F5" s="515"/>
    </row>
    <row r="6" spans="1:42" ht="12">
      <c r="A6" s="518"/>
      <c r="B6" s="518"/>
      <c r="C6" s="519" t="s">
        <v>201</v>
      </c>
      <c r="D6" s="520" t="s">
        <v>679</v>
      </c>
      <c r="E6" s="521"/>
      <c r="F6" s="521"/>
      <c r="AP6" s="513" t="s">
        <v>80</v>
      </c>
    </row>
    <row r="7" spans="1:42" ht="12">
      <c r="A7" s="522" t="s">
        <v>648</v>
      </c>
      <c r="B7" s="523" t="s">
        <v>195</v>
      </c>
      <c r="C7" s="523" t="s">
        <v>680</v>
      </c>
      <c r="D7" s="518"/>
      <c r="E7" s="518"/>
      <c r="F7" s="521"/>
      <c r="AP7" s="513" t="s">
        <v>52</v>
      </c>
    </row>
    <row r="8" spans="1:6" ht="12">
      <c r="A8" s="524"/>
      <c r="B8" s="525" t="s">
        <v>81</v>
      </c>
      <c r="C8" s="525" t="s">
        <v>681</v>
      </c>
      <c r="D8" s="525" t="s">
        <v>682</v>
      </c>
      <c r="E8" s="525" t="s">
        <v>683</v>
      </c>
      <c r="F8" s="526" t="s">
        <v>684</v>
      </c>
    </row>
    <row r="9" spans="1:6" ht="12">
      <c r="A9" s="527" t="s">
        <v>82</v>
      </c>
      <c r="B9" s="528">
        <f>SUM(B10+B16+B36)</f>
        <v>15006</v>
      </c>
      <c r="C9" s="528">
        <f>SUM(C10+C16+C36)</f>
        <v>6045</v>
      </c>
      <c r="D9" s="528">
        <f>SUM(D10+D16+D36)</f>
        <v>2987</v>
      </c>
      <c r="E9" s="528">
        <f>SUM(E10+E16+E36)</f>
        <v>1278</v>
      </c>
      <c r="F9" s="528">
        <f>SUM(F10+F16+F36)</f>
        <v>1709</v>
      </c>
    </row>
    <row r="10" spans="1:6" ht="12">
      <c r="A10" s="527" t="s">
        <v>84</v>
      </c>
      <c r="B10" s="529">
        <f>SUM(B11+B13)</f>
        <v>28</v>
      </c>
      <c r="C10" s="529">
        <f>SUM(C11+C13)</f>
        <v>17</v>
      </c>
      <c r="D10" s="529">
        <f>SUM(D11+D13)</f>
        <v>22</v>
      </c>
      <c r="E10" s="529">
        <f>SUM(E11+E13)</f>
        <v>18</v>
      </c>
      <c r="F10" s="529">
        <f>SUM(F11+F13)</f>
        <v>4</v>
      </c>
    </row>
    <row r="11" spans="1:6" ht="12">
      <c r="A11" s="527" t="s">
        <v>600</v>
      </c>
      <c r="B11" s="529">
        <f>SUM(B12)</f>
        <v>13</v>
      </c>
      <c r="C11" s="529">
        <f>SUM(C12)</f>
        <v>2</v>
      </c>
      <c r="D11" s="529">
        <f>SUM(D12)</f>
        <v>4</v>
      </c>
      <c r="E11" s="529">
        <f>SUM(E12)</f>
        <v>4</v>
      </c>
      <c r="F11" s="530"/>
    </row>
    <row r="12" spans="1:6" ht="12">
      <c r="A12" s="531" t="s">
        <v>601</v>
      </c>
      <c r="B12" s="532">
        <v>13</v>
      </c>
      <c r="C12" s="532">
        <v>2</v>
      </c>
      <c r="D12" s="532">
        <f>(E12+F12)</f>
        <v>4</v>
      </c>
      <c r="E12" s="532">
        <v>4</v>
      </c>
      <c r="F12" s="533"/>
    </row>
    <row r="13" spans="1:6" ht="12">
      <c r="A13" s="527" t="s">
        <v>279</v>
      </c>
      <c r="B13" s="529">
        <f>SUM(B14:B15)</f>
        <v>15</v>
      </c>
      <c r="C13" s="529">
        <f>SUM(C14:C15)</f>
        <v>15</v>
      </c>
      <c r="D13" s="529">
        <f>SUM(D14:D15)</f>
        <v>18</v>
      </c>
      <c r="E13" s="529">
        <f>SUM(E14:E15)</f>
        <v>14</v>
      </c>
      <c r="F13" s="529">
        <f>SUM(F14:F15)</f>
        <v>4</v>
      </c>
    </row>
    <row r="14" spans="1:6" ht="12">
      <c r="A14" s="531" t="s">
        <v>602</v>
      </c>
      <c r="B14" s="532">
        <v>7</v>
      </c>
      <c r="C14" s="532">
        <v>7</v>
      </c>
      <c r="D14" s="532">
        <f>(E14+F14)</f>
        <v>6</v>
      </c>
      <c r="E14" s="532">
        <v>4</v>
      </c>
      <c r="F14" s="532">
        <v>2</v>
      </c>
    </row>
    <row r="15" spans="1:6" ht="12">
      <c r="A15" s="531" t="s">
        <v>603</v>
      </c>
      <c r="B15" s="532">
        <v>8</v>
      </c>
      <c r="C15" s="532">
        <v>8</v>
      </c>
      <c r="D15" s="532">
        <f>(E15+F15)</f>
        <v>12</v>
      </c>
      <c r="E15" s="532">
        <v>10</v>
      </c>
      <c r="F15" s="532">
        <v>2</v>
      </c>
    </row>
    <row r="16" spans="1:6" ht="12">
      <c r="A16" s="527" t="s">
        <v>90</v>
      </c>
      <c r="B16" s="529">
        <f>SUM(B17+B18+B19+B24+B25+B29+B30+B31+B32+B33+B34+B35)</f>
        <v>5941</v>
      </c>
      <c r="C16" s="529">
        <f>SUM(C17+C18+C19+C24+C25+C29+C30+C31+C32+C33+C34+C35)</f>
        <v>1658</v>
      </c>
      <c r="D16" s="529">
        <f>SUM(D17+D18+D19+D24+D25+D29+D30+D31+D32+D33+D34+D35)</f>
        <v>774</v>
      </c>
      <c r="E16" s="529">
        <f>SUM(E17+E18+E19+E24+E25+E29+E30+E31+E32+E33+E34+E35)</f>
        <v>345</v>
      </c>
      <c r="F16" s="529">
        <f>SUM(F17+F18+F19+F24+F25+F29+F30+F31+F32+F33+F34+F35)</f>
        <v>429</v>
      </c>
    </row>
    <row r="17" spans="1:6" ht="12">
      <c r="A17" s="531" t="s">
        <v>604</v>
      </c>
      <c r="B17" s="532">
        <v>80</v>
      </c>
      <c r="C17" s="532">
        <v>28</v>
      </c>
      <c r="D17" s="532">
        <f>(E17+F17)</f>
        <v>36</v>
      </c>
      <c r="E17" s="532">
        <v>31</v>
      </c>
      <c r="F17" s="532">
        <v>5</v>
      </c>
    </row>
    <row r="18" spans="1:6" ht="12">
      <c r="A18" s="531" t="s">
        <v>138</v>
      </c>
      <c r="B18" s="532">
        <v>67</v>
      </c>
      <c r="C18" s="532">
        <v>28</v>
      </c>
      <c r="D18" s="533"/>
      <c r="E18" s="533"/>
      <c r="F18" s="533"/>
    </row>
    <row r="19" spans="1:6" ht="12">
      <c r="A19" s="531" t="s">
        <v>184</v>
      </c>
      <c r="B19" s="532">
        <f>SUM(B20:B23)</f>
        <v>2104</v>
      </c>
      <c r="C19" s="532">
        <f>SUM(C20:C23)</f>
        <v>521</v>
      </c>
      <c r="D19" s="532">
        <f>SUM(D20:D23)</f>
        <v>248</v>
      </c>
      <c r="E19" s="532">
        <f>SUM(E20:E23)</f>
        <v>108</v>
      </c>
      <c r="F19" s="532">
        <f>SUM(F20:F23)</f>
        <v>140</v>
      </c>
    </row>
    <row r="20" spans="1:6" ht="12">
      <c r="A20" s="531" t="s">
        <v>605</v>
      </c>
      <c r="B20" s="532">
        <v>521</v>
      </c>
      <c r="C20" s="532">
        <v>521</v>
      </c>
      <c r="D20" s="533"/>
      <c r="E20" s="533"/>
      <c r="F20" s="533"/>
    </row>
    <row r="21" spans="1:6" ht="12">
      <c r="A21" s="531" t="s">
        <v>606</v>
      </c>
      <c r="B21" s="532">
        <v>590</v>
      </c>
      <c r="C21" s="533"/>
      <c r="D21" s="532">
        <f>SUM(E21+F21)</f>
        <v>248</v>
      </c>
      <c r="E21" s="532">
        <v>108</v>
      </c>
      <c r="F21" s="532">
        <v>140</v>
      </c>
    </row>
    <row r="22" spans="1:6" ht="12">
      <c r="A22" s="531" t="s">
        <v>608</v>
      </c>
      <c r="B22" s="532">
        <v>187</v>
      </c>
      <c r="C22" s="533"/>
      <c r="D22" s="533"/>
      <c r="E22" s="533"/>
      <c r="F22" s="533"/>
    </row>
    <row r="23" spans="1:6" ht="12">
      <c r="A23" s="531" t="s">
        <v>607</v>
      </c>
      <c r="B23" s="532">
        <v>806</v>
      </c>
      <c r="C23" s="533"/>
      <c r="D23" s="533"/>
      <c r="E23" s="533"/>
      <c r="F23" s="533"/>
    </row>
    <row r="24" spans="1:6" ht="12">
      <c r="A24" s="531" t="s">
        <v>186</v>
      </c>
      <c r="B24" s="532">
        <v>1078</v>
      </c>
      <c r="C24" s="532">
        <v>229</v>
      </c>
      <c r="D24" s="532">
        <f>SUM(E24+F24)</f>
        <v>157</v>
      </c>
      <c r="E24" s="532">
        <v>69</v>
      </c>
      <c r="F24" s="532">
        <v>88</v>
      </c>
    </row>
    <row r="25" spans="1:6" ht="12">
      <c r="A25" s="531" t="s">
        <v>146</v>
      </c>
      <c r="B25" s="532">
        <f>SUM(B26:B28)</f>
        <v>260</v>
      </c>
      <c r="C25" s="532">
        <f>SUM(C26:C28)</f>
        <v>153</v>
      </c>
      <c r="D25" s="532">
        <f>SUM(D26:D28)</f>
        <v>14</v>
      </c>
      <c r="E25" s="532">
        <f>SUM(E26:E28)</f>
        <v>2</v>
      </c>
      <c r="F25" s="532">
        <f>SUM(F26:F28)</f>
        <v>12</v>
      </c>
    </row>
    <row r="26" spans="1:6" ht="12">
      <c r="A26" s="531" t="s">
        <v>605</v>
      </c>
      <c r="B26" s="532">
        <v>153</v>
      </c>
      <c r="C26" s="532">
        <v>153</v>
      </c>
      <c r="D26" s="533"/>
      <c r="E26" s="533"/>
      <c r="F26" s="533"/>
    </row>
    <row r="27" spans="1:6" ht="12">
      <c r="A27" s="531" t="s">
        <v>307</v>
      </c>
      <c r="B27" s="532">
        <v>31</v>
      </c>
      <c r="C27" s="533"/>
      <c r="D27" s="532">
        <f>SUM(E27+F27)</f>
        <v>14</v>
      </c>
      <c r="E27" s="532">
        <v>2</v>
      </c>
      <c r="F27" s="532">
        <v>12</v>
      </c>
    </row>
    <row r="28" spans="1:6" ht="12">
      <c r="A28" s="531" t="s">
        <v>610</v>
      </c>
      <c r="B28" s="532">
        <v>76</v>
      </c>
      <c r="C28" s="533"/>
      <c r="D28" s="533"/>
      <c r="E28" s="533"/>
      <c r="F28" s="533"/>
    </row>
    <row r="29" spans="1:6" ht="12">
      <c r="A29" s="531" t="s">
        <v>148</v>
      </c>
      <c r="B29" s="532">
        <v>167</v>
      </c>
      <c r="C29" s="532">
        <v>50</v>
      </c>
      <c r="D29" s="532">
        <f aca="true" t="shared" si="0" ref="D29:D35">SUM(E29+F29)</f>
        <v>25</v>
      </c>
      <c r="E29" s="532">
        <v>3</v>
      </c>
      <c r="F29" s="532">
        <v>22</v>
      </c>
    </row>
    <row r="30" spans="1:6" ht="12">
      <c r="A30" s="531" t="s">
        <v>149</v>
      </c>
      <c r="B30" s="532">
        <v>51</v>
      </c>
      <c r="C30" s="532">
        <v>26</v>
      </c>
      <c r="D30" s="532">
        <f t="shared" si="0"/>
        <v>13</v>
      </c>
      <c r="E30" s="532">
        <v>12</v>
      </c>
      <c r="F30" s="532">
        <v>1</v>
      </c>
    </row>
    <row r="31" spans="1:6" ht="12">
      <c r="A31" s="531" t="s">
        <v>675</v>
      </c>
      <c r="B31" s="532">
        <v>273</v>
      </c>
      <c r="C31" s="532">
        <v>185</v>
      </c>
      <c r="D31" s="532">
        <f t="shared" si="0"/>
        <v>29</v>
      </c>
      <c r="E31" s="532">
        <v>16</v>
      </c>
      <c r="F31" s="532">
        <v>13</v>
      </c>
    </row>
    <row r="32" spans="1:6" ht="12">
      <c r="A32" s="531" t="s">
        <v>151</v>
      </c>
      <c r="B32" s="532">
        <v>577</v>
      </c>
      <c r="C32" s="532">
        <v>130</v>
      </c>
      <c r="D32" s="532">
        <f t="shared" si="0"/>
        <v>83</v>
      </c>
      <c r="E32" s="532">
        <v>36</v>
      </c>
      <c r="F32" s="532">
        <v>47</v>
      </c>
    </row>
    <row r="33" spans="1:6" ht="12">
      <c r="A33" s="531" t="s">
        <v>152</v>
      </c>
      <c r="B33" s="532">
        <v>192</v>
      </c>
      <c r="C33" s="532">
        <v>35</v>
      </c>
      <c r="D33" s="532">
        <f t="shared" si="0"/>
        <v>19</v>
      </c>
      <c r="E33" s="532">
        <v>16</v>
      </c>
      <c r="F33" s="532">
        <v>3</v>
      </c>
    </row>
    <row r="34" spans="1:6" ht="12">
      <c r="A34" s="531" t="s">
        <v>153</v>
      </c>
      <c r="B34" s="532">
        <v>347</v>
      </c>
      <c r="C34" s="532">
        <v>81</v>
      </c>
      <c r="D34" s="532">
        <f t="shared" si="0"/>
        <v>51</v>
      </c>
      <c r="E34" s="532">
        <v>23</v>
      </c>
      <c r="F34" s="532">
        <v>28</v>
      </c>
    </row>
    <row r="35" spans="1:6" ht="12">
      <c r="A35" s="531" t="s">
        <v>154</v>
      </c>
      <c r="B35" s="532">
        <v>745</v>
      </c>
      <c r="C35" s="532">
        <v>192</v>
      </c>
      <c r="D35" s="532">
        <f t="shared" si="0"/>
        <v>99</v>
      </c>
      <c r="E35" s="532">
        <v>29</v>
      </c>
      <c r="F35" s="532">
        <v>70</v>
      </c>
    </row>
    <row r="36" spans="1:6" ht="12">
      <c r="A36" s="527" t="s">
        <v>109</v>
      </c>
      <c r="B36" s="529">
        <f>SUM(B37:B53)</f>
        <v>9037</v>
      </c>
      <c r="C36" s="529">
        <f>SUM(C37:C53)</f>
        <v>4370</v>
      </c>
      <c r="D36" s="529">
        <f>SUM(D37:D53)</f>
        <v>2191</v>
      </c>
      <c r="E36" s="529">
        <f>SUM(E37:E53)</f>
        <v>915</v>
      </c>
      <c r="F36" s="529">
        <f>SUM(F37:F53)</f>
        <v>1276</v>
      </c>
    </row>
    <row r="37" spans="1:6" ht="12">
      <c r="A37" s="531" t="s">
        <v>155</v>
      </c>
      <c r="B37" s="532">
        <v>2176</v>
      </c>
      <c r="C37" s="532">
        <v>1196</v>
      </c>
      <c r="D37" s="532">
        <f aca="true" t="shared" si="1" ref="D37:D50">SUM(E37+F37)</f>
        <v>423</v>
      </c>
      <c r="E37" s="532">
        <v>160</v>
      </c>
      <c r="F37" s="532">
        <v>263</v>
      </c>
    </row>
    <row r="38" spans="1:6" ht="12">
      <c r="A38" s="531" t="s">
        <v>156</v>
      </c>
      <c r="B38" s="532">
        <v>488</v>
      </c>
      <c r="C38" s="532">
        <v>232</v>
      </c>
      <c r="D38" s="532">
        <f t="shared" si="1"/>
        <v>100</v>
      </c>
      <c r="E38" s="532">
        <v>47</v>
      </c>
      <c r="F38" s="532">
        <v>53</v>
      </c>
    </row>
    <row r="39" spans="1:6" ht="12">
      <c r="A39" s="531" t="s">
        <v>157</v>
      </c>
      <c r="B39" s="532">
        <v>550</v>
      </c>
      <c r="C39" s="532">
        <v>252</v>
      </c>
      <c r="D39" s="532">
        <f t="shared" si="1"/>
        <v>167</v>
      </c>
      <c r="E39" s="532">
        <v>81</v>
      </c>
      <c r="F39" s="532">
        <v>86</v>
      </c>
    </row>
    <row r="40" spans="1:6" ht="12">
      <c r="A40" s="531" t="s">
        <v>158</v>
      </c>
      <c r="B40" s="532">
        <v>402</v>
      </c>
      <c r="C40" s="532">
        <v>198</v>
      </c>
      <c r="D40" s="532">
        <f t="shared" si="1"/>
        <v>122</v>
      </c>
      <c r="E40" s="532">
        <v>57</v>
      </c>
      <c r="F40" s="532">
        <v>65</v>
      </c>
    </row>
    <row r="41" spans="1:6" ht="12">
      <c r="A41" s="531" t="s">
        <v>159</v>
      </c>
      <c r="B41" s="532">
        <v>724</v>
      </c>
      <c r="C41" s="532">
        <v>322</v>
      </c>
      <c r="D41" s="532">
        <f t="shared" si="1"/>
        <v>172</v>
      </c>
      <c r="E41" s="532">
        <v>79</v>
      </c>
      <c r="F41" s="532">
        <v>93</v>
      </c>
    </row>
    <row r="42" spans="1:6" ht="12">
      <c r="A42" s="531" t="s">
        <v>629</v>
      </c>
      <c r="B42" s="532">
        <v>283</v>
      </c>
      <c r="C42" s="532">
        <v>106</v>
      </c>
      <c r="D42" s="532">
        <f t="shared" si="1"/>
        <v>66</v>
      </c>
      <c r="E42" s="532">
        <v>31</v>
      </c>
      <c r="F42" s="532">
        <v>35</v>
      </c>
    </row>
    <row r="43" spans="1:6" ht="12">
      <c r="A43" s="531" t="s">
        <v>161</v>
      </c>
      <c r="B43" s="532">
        <v>421</v>
      </c>
      <c r="C43" s="532">
        <v>203</v>
      </c>
      <c r="D43" s="532">
        <f t="shared" si="1"/>
        <v>79</v>
      </c>
      <c r="E43" s="532">
        <v>29</v>
      </c>
      <c r="F43" s="532">
        <v>50</v>
      </c>
    </row>
    <row r="44" spans="1:6" ht="12">
      <c r="A44" s="531" t="s">
        <v>162</v>
      </c>
      <c r="B44" s="532">
        <v>215</v>
      </c>
      <c r="C44" s="532">
        <v>101</v>
      </c>
      <c r="D44" s="532">
        <f t="shared" si="1"/>
        <v>51</v>
      </c>
      <c r="E44" s="532">
        <v>30</v>
      </c>
      <c r="F44" s="532">
        <v>21</v>
      </c>
    </row>
    <row r="45" spans="1:6" ht="12">
      <c r="A45" s="531" t="s">
        <v>163</v>
      </c>
      <c r="B45" s="532">
        <v>261</v>
      </c>
      <c r="C45" s="532">
        <v>99</v>
      </c>
      <c r="D45" s="532">
        <f t="shared" si="1"/>
        <v>65</v>
      </c>
      <c r="E45" s="532">
        <v>31</v>
      </c>
      <c r="F45" s="532">
        <v>34</v>
      </c>
    </row>
    <row r="46" spans="1:6" ht="12">
      <c r="A46" s="531" t="s">
        <v>164</v>
      </c>
      <c r="B46" s="532">
        <v>264</v>
      </c>
      <c r="C46" s="532">
        <v>123</v>
      </c>
      <c r="D46" s="532">
        <f t="shared" si="1"/>
        <v>60</v>
      </c>
      <c r="E46" s="532">
        <v>33</v>
      </c>
      <c r="F46" s="532">
        <v>27</v>
      </c>
    </row>
    <row r="47" spans="1:6" ht="12">
      <c r="A47" s="531" t="s">
        <v>165</v>
      </c>
      <c r="B47" s="532">
        <v>279</v>
      </c>
      <c r="C47" s="532">
        <v>146</v>
      </c>
      <c r="D47" s="532">
        <f t="shared" si="1"/>
        <v>23</v>
      </c>
      <c r="E47" s="532">
        <v>11</v>
      </c>
      <c r="F47" s="532">
        <v>12</v>
      </c>
    </row>
    <row r="48" spans="1:6" ht="12">
      <c r="A48" s="531" t="s">
        <v>166</v>
      </c>
      <c r="B48" s="532">
        <v>135</v>
      </c>
      <c r="C48" s="532">
        <v>77</v>
      </c>
      <c r="D48" s="532">
        <f t="shared" si="1"/>
        <v>33</v>
      </c>
      <c r="E48" s="532">
        <v>19</v>
      </c>
      <c r="F48" s="532">
        <v>14</v>
      </c>
    </row>
    <row r="49" spans="1:6" ht="12">
      <c r="A49" s="531" t="s">
        <v>167</v>
      </c>
      <c r="B49" s="532">
        <v>1522</v>
      </c>
      <c r="C49" s="532">
        <v>649</v>
      </c>
      <c r="D49" s="532">
        <f t="shared" si="1"/>
        <v>545</v>
      </c>
      <c r="E49" s="532">
        <v>277</v>
      </c>
      <c r="F49" s="532">
        <v>268</v>
      </c>
    </row>
    <row r="50" spans="1:6" ht="12">
      <c r="A50" s="531" t="s">
        <v>685</v>
      </c>
      <c r="B50" s="532">
        <v>684</v>
      </c>
      <c r="C50" s="532">
        <v>383</v>
      </c>
      <c r="D50" s="532">
        <f t="shared" si="1"/>
        <v>145</v>
      </c>
      <c r="E50" s="532">
        <v>30</v>
      </c>
      <c r="F50" s="532">
        <v>115</v>
      </c>
    </row>
    <row r="51" spans="1:6" ht="12">
      <c r="A51" s="531" t="s">
        <v>188</v>
      </c>
      <c r="B51" s="532">
        <v>53</v>
      </c>
      <c r="C51" s="532">
        <v>30</v>
      </c>
      <c r="D51" s="533"/>
      <c r="E51" s="533"/>
      <c r="F51" s="533"/>
    </row>
    <row r="52" spans="1:6" ht="12">
      <c r="A52" s="531" t="s">
        <v>148</v>
      </c>
      <c r="B52" s="532">
        <v>580</v>
      </c>
      <c r="C52" s="532">
        <v>253</v>
      </c>
      <c r="D52" s="532">
        <f>SUM(E52+F52)</f>
        <v>140</v>
      </c>
      <c r="E52" s="533"/>
      <c r="F52" s="532">
        <v>140</v>
      </c>
    </row>
    <row r="53" spans="1:6" ht="12">
      <c r="A53" s="534" t="s">
        <v>686</v>
      </c>
      <c r="B53" s="534"/>
      <c r="C53" s="534"/>
      <c r="D53" s="534"/>
      <c r="E53" s="535" t="s">
        <v>687</v>
      </c>
      <c r="F53" s="534"/>
    </row>
    <row r="57" ht="12">
      <c r="BF57" s="513" t="s">
        <v>472</v>
      </c>
    </row>
  </sheetData>
  <sheetProtection password="CA55" sheet="1" objects="1" scenarios="1"/>
  <mergeCells count="3">
    <mergeCell ref="A1:F1"/>
    <mergeCell ref="A2:F2"/>
    <mergeCell ref="A3:F3"/>
  </mergeCells>
  <printOptions horizontalCentered="1"/>
  <pageMargins left="1.6929133858267718" right="1.8503937007874016" top="0.3937007874015748" bottom="0.3937007874015748" header="0" footer="0"/>
  <pageSetup horizontalDpi="300" verticalDpi="3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showGridLines="0" workbookViewId="0" topLeftCell="A3">
      <selection activeCell="B25" sqref="B25"/>
    </sheetView>
  </sheetViews>
  <sheetFormatPr defaultColWidth="15.3984375" defaultRowHeight="9"/>
  <cols>
    <col min="1" max="1" width="60.19921875" style="536" customWidth="1"/>
    <col min="2" max="2" width="15.3984375" style="536" customWidth="1"/>
    <col min="3" max="3" width="14.796875" style="536" customWidth="1"/>
    <col min="4" max="7" width="15.3984375" style="536" customWidth="1"/>
    <col min="8" max="8" width="12.19921875" style="536" customWidth="1"/>
    <col min="9" max="9" width="13.796875" style="536" customWidth="1"/>
    <col min="10" max="11" width="12.19921875" style="536" customWidth="1"/>
    <col min="12" max="16384" width="15.3984375" style="536" customWidth="1"/>
  </cols>
  <sheetData>
    <row r="1" spans="1:11" ht="12">
      <c r="A1" s="1172" t="s">
        <v>74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</row>
    <row r="2" spans="1:11" ht="12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12">
      <c r="A3" s="1172" t="s">
        <v>688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</row>
    <row r="4" spans="1:11" ht="12">
      <c r="A4" s="1172" t="s">
        <v>689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</row>
    <row r="5" spans="1:11" ht="12">
      <c r="A5" s="537"/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11" ht="12">
      <c r="A6" s="538" t="s">
        <v>34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</row>
    <row r="7" spans="1:11" ht="12">
      <c r="A7" s="539"/>
      <c r="B7" s="539"/>
      <c r="C7" s="1169" t="s">
        <v>690</v>
      </c>
      <c r="D7" s="1170"/>
      <c r="E7" s="1170"/>
      <c r="F7" s="1170"/>
      <c r="G7" s="1170"/>
      <c r="H7" s="1170"/>
      <c r="I7" s="1170"/>
      <c r="J7" s="1170"/>
      <c r="K7" s="1171"/>
    </row>
    <row r="8" spans="1:11" ht="12">
      <c r="A8" s="540"/>
      <c r="B8" s="540"/>
      <c r="C8" s="541"/>
      <c r="D8" s="541"/>
      <c r="E8" s="541"/>
      <c r="F8" s="541"/>
      <c r="G8" s="541"/>
      <c r="H8" s="541"/>
      <c r="I8" s="541"/>
      <c r="J8" s="541"/>
      <c r="K8" s="542"/>
    </row>
    <row r="9" spans="1:11" ht="20.25" customHeight="1">
      <c r="A9" s="543" t="s">
        <v>691</v>
      </c>
      <c r="B9" s="540"/>
      <c r="C9" s="1169" t="s">
        <v>692</v>
      </c>
      <c r="D9" s="1170"/>
      <c r="E9" s="1171"/>
      <c r="F9" s="544" t="s">
        <v>693</v>
      </c>
      <c r="G9" s="545"/>
      <c r="H9" s="546"/>
      <c r="I9" s="544" t="s">
        <v>694</v>
      </c>
      <c r="J9" s="545"/>
      <c r="K9" s="546"/>
    </row>
    <row r="10" spans="1:11" ht="21" customHeight="1">
      <c r="A10" s="547"/>
      <c r="B10" s="548" t="s">
        <v>128</v>
      </c>
      <c r="C10" s="549" t="s">
        <v>638</v>
      </c>
      <c r="D10" s="549" t="s">
        <v>180</v>
      </c>
      <c r="E10" s="550" t="s">
        <v>179</v>
      </c>
      <c r="F10" s="549" t="s">
        <v>248</v>
      </c>
      <c r="G10" s="549" t="s">
        <v>180</v>
      </c>
      <c r="H10" s="550" t="s">
        <v>179</v>
      </c>
      <c r="I10" s="549" t="s">
        <v>248</v>
      </c>
      <c r="J10" s="549" t="s">
        <v>180</v>
      </c>
      <c r="K10" s="549" t="s">
        <v>179</v>
      </c>
    </row>
    <row r="11" spans="1:11" ht="19.5" customHeight="1">
      <c r="A11" s="551" t="s">
        <v>109</v>
      </c>
      <c r="B11" s="552">
        <f aca="true" t="shared" si="0" ref="B11:K11">SUM(B12:B25)</f>
        <v>2051</v>
      </c>
      <c r="C11" s="552">
        <f t="shared" si="0"/>
        <v>1262</v>
      </c>
      <c r="D11" s="552">
        <f t="shared" si="0"/>
        <v>433</v>
      </c>
      <c r="E11" s="552">
        <f t="shared" si="0"/>
        <v>829</v>
      </c>
      <c r="F11" s="552">
        <f t="shared" si="0"/>
        <v>504</v>
      </c>
      <c r="G11" s="552">
        <f t="shared" si="0"/>
        <v>263</v>
      </c>
      <c r="H11" s="552">
        <f t="shared" si="0"/>
        <v>241</v>
      </c>
      <c r="I11" s="552">
        <f t="shared" si="0"/>
        <v>285</v>
      </c>
      <c r="J11" s="552">
        <f t="shared" si="0"/>
        <v>219</v>
      </c>
      <c r="K11" s="552">
        <f t="shared" si="0"/>
        <v>66</v>
      </c>
    </row>
    <row r="12" spans="1:11" ht="19.5" customHeight="1">
      <c r="A12" s="553" t="s">
        <v>155</v>
      </c>
      <c r="B12" s="554">
        <f aca="true" t="shared" si="1" ref="B12:B25">SUM(C12+F12+I12)</f>
        <v>423</v>
      </c>
      <c r="C12" s="554">
        <f aca="true" t="shared" si="2" ref="C12:C25">SUM(D12:E12)</f>
        <v>280</v>
      </c>
      <c r="D12" s="554">
        <v>83</v>
      </c>
      <c r="E12" s="554">
        <v>197</v>
      </c>
      <c r="F12" s="554">
        <f aca="true" t="shared" si="3" ref="F12:F25">SUM(G12:H12)</f>
        <v>115</v>
      </c>
      <c r="G12" s="554">
        <v>54</v>
      </c>
      <c r="H12" s="554">
        <v>61</v>
      </c>
      <c r="I12" s="554">
        <f aca="true" t="shared" si="4" ref="I12:I25">SUM(J12:K12)</f>
        <v>28</v>
      </c>
      <c r="J12" s="554">
        <v>23</v>
      </c>
      <c r="K12" s="554">
        <v>5</v>
      </c>
    </row>
    <row r="13" spans="1:11" ht="19.5" customHeight="1">
      <c r="A13" s="553" t="s">
        <v>156</v>
      </c>
      <c r="B13" s="554">
        <f t="shared" si="1"/>
        <v>100</v>
      </c>
      <c r="C13" s="554">
        <f t="shared" si="2"/>
        <v>61</v>
      </c>
      <c r="D13" s="554">
        <v>18</v>
      </c>
      <c r="E13" s="554">
        <v>43</v>
      </c>
      <c r="F13" s="554">
        <f t="shared" si="3"/>
        <v>26</v>
      </c>
      <c r="G13" s="554">
        <v>16</v>
      </c>
      <c r="H13" s="554">
        <v>10</v>
      </c>
      <c r="I13" s="554">
        <f t="shared" si="4"/>
        <v>13</v>
      </c>
      <c r="J13" s="554">
        <v>13</v>
      </c>
      <c r="K13" s="555"/>
    </row>
    <row r="14" spans="1:11" ht="19.5" customHeight="1">
      <c r="A14" s="553" t="s">
        <v>157</v>
      </c>
      <c r="B14" s="554">
        <f t="shared" si="1"/>
        <v>167</v>
      </c>
      <c r="C14" s="554">
        <f t="shared" si="2"/>
        <v>112</v>
      </c>
      <c r="D14" s="554">
        <v>43</v>
      </c>
      <c r="E14" s="554">
        <v>69</v>
      </c>
      <c r="F14" s="554">
        <f t="shared" si="3"/>
        <v>17</v>
      </c>
      <c r="G14" s="554">
        <v>8</v>
      </c>
      <c r="H14" s="554">
        <v>9</v>
      </c>
      <c r="I14" s="554">
        <f t="shared" si="4"/>
        <v>38</v>
      </c>
      <c r="J14" s="554">
        <v>30</v>
      </c>
      <c r="K14" s="554">
        <v>8</v>
      </c>
    </row>
    <row r="15" spans="1:11" ht="19.5" customHeight="1">
      <c r="A15" s="553" t="s">
        <v>158</v>
      </c>
      <c r="B15" s="554">
        <f t="shared" si="1"/>
        <v>122</v>
      </c>
      <c r="C15" s="554">
        <f t="shared" si="2"/>
        <v>82</v>
      </c>
      <c r="D15" s="554">
        <v>33</v>
      </c>
      <c r="E15" s="554">
        <v>49</v>
      </c>
      <c r="F15" s="554">
        <f t="shared" si="3"/>
        <v>23</v>
      </c>
      <c r="G15" s="554">
        <v>10</v>
      </c>
      <c r="H15" s="554">
        <v>13</v>
      </c>
      <c r="I15" s="554">
        <f t="shared" si="4"/>
        <v>17</v>
      </c>
      <c r="J15" s="554">
        <v>14</v>
      </c>
      <c r="K15" s="554">
        <v>3</v>
      </c>
    </row>
    <row r="16" spans="1:11" ht="19.5" customHeight="1">
      <c r="A16" s="553" t="s">
        <v>159</v>
      </c>
      <c r="B16" s="554">
        <f t="shared" si="1"/>
        <v>172</v>
      </c>
      <c r="C16" s="554">
        <f t="shared" si="2"/>
        <v>133</v>
      </c>
      <c r="D16" s="554">
        <v>52</v>
      </c>
      <c r="E16" s="554">
        <v>81</v>
      </c>
      <c r="F16" s="554">
        <f t="shared" si="3"/>
        <v>33</v>
      </c>
      <c r="G16" s="554">
        <v>22</v>
      </c>
      <c r="H16" s="554">
        <v>11</v>
      </c>
      <c r="I16" s="554">
        <f t="shared" si="4"/>
        <v>6</v>
      </c>
      <c r="J16" s="554">
        <v>5</v>
      </c>
      <c r="K16" s="554">
        <v>1</v>
      </c>
    </row>
    <row r="17" spans="1:11" ht="19.5" customHeight="1">
      <c r="A17" s="553" t="s">
        <v>160</v>
      </c>
      <c r="B17" s="554">
        <f t="shared" si="1"/>
        <v>66</v>
      </c>
      <c r="C17" s="554">
        <f t="shared" si="2"/>
        <v>31</v>
      </c>
      <c r="D17" s="554">
        <v>11</v>
      </c>
      <c r="E17" s="554">
        <v>20</v>
      </c>
      <c r="F17" s="554">
        <f t="shared" si="3"/>
        <v>5</v>
      </c>
      <c r="G17" s="554">
        <v>3</v>
      </c>
      <c r="H17" s="554">
        <v>2</v>
      </c>
      <c r="I17" s="554">
        <f t="shared" si="4"/>
        <v>30</v>
      </c>
      <c r="J17" s="554">
        <v>17</v>
      </c>
      <c r="K17" s="554">
        <v>13</v>
      </c>
    </row>
    <row r="18" spans="1:11" ht="19.5" customHeight="1">
      <c r="A18" s="553" t="s">
        <v>161</v>
      </c>
      <c r="B18" s="554">
        <f t="shared" si="1"/>
        <v>79</v>
      </c>
      <c r="C18" s="554">
        <f t="shared" si="2"/>
        <v>45</v>
      </c>
      <c r="D18" s="554">
        <v>11</v>
      </c>
      <c r="E18" s="554">
        <v>34</v>
      </c>
      <c r="F18" s="554">
        <f t="shared" si="3"/>
        <v>10</v>
      </c>
      <c r="G18" s="554">
        <v>2</v>
      </c>
      <c r="H18" s="554">
        <v>8</v>
      </c>
      <c r="I18" s="554">
        <f t="shared" si="4"/>
        <v>24</v>
      </c>
      <c r="J18" s="554">
        <v>16</v>
      </c>
      <c r="K18" s="554">
        <v>8</v>
      </c>
    </row>
    <row r="19" spans="1:11" ht="19.5" customHeight="1">
      <c r="A19" s="553" t="s">
        <v>296</v>
      </c>
      <c r="B19" s="554">
        <f t="shared" si="1"/>
        <v>51</v>
      </c>
      <c r="C19" s="554">
        <f t="shared" si="2"/>
        <v>26</v>
      </c>
      <c r="D19" s="554">
        <v>15</v>
      </c>
      <c r="E19" s="554">
        <v>11</v>
      </c>
      <c r="F19" s="554">
        <f t="shared" si="3"/>
        <v>17</v>
      </c>
      <c r="G19" s="554">
        <v>9</v>
      </c>
      <c r="H19" s="554">
        <v>8</v>
      </c>
      <c r="I19" s="554">
        <f t="shared" si="4"/>
        <v>8</v>
      </c>
      <c r="J19" s="554">
        <v>6</v>
      </c>
      <c r="K19" s="554">
        <v>2</v>
      </c>
    </row>
    <row r="20" spans="1:11" ht="19.5" customHeight="1">
      <c r="A20" s="553" t="s">
        <v>163</v>
      </c>
      <c r="B20" s="554">
        <f t="shared" si="1"/>
        <v>65</v>
      </c>
      <c r="C20" s="554">
        <f t="shared" si="2"/>
        <v>36</v>
      </c>
      <c r="D20" s="554">
        <v>11</v>
      </c>
      <c r="E20" s="554">
        <v>25</v>
      </c>
      <c r="F20" s="554">
        <f t="shared" si="3"/>
        <v>13</v>
      </c>
      <c r="G20" s="554">
        <v>4</v>
      </c>
      <c r="H20" s="554">
        <v>9</v>
      </c>
      <c r="I20" s="554">
        <f t="shared" si="4"/>
        <v>16</v>
      </c>
      <c r="J20" s="554">
        <v>16</v>
      </c>
      <c r="K20" s="555"/>
    </row>
    <row r="21" spans="1:11" ht="19.5" customHeight="1">
      <c r="A21" s="553" t="s">
        <v>164</v>
      </c>
      <c r="B21" s="554">
        <f t="shared" si="1"/>
        <v>60</v>
      </c>
      <c r="C21" s="554">
        <f t="shared" si="2"/>
        <v>22</v>
      </c>
      <c r="D21" s="554">
        <v>8</v>
      </c>
      <c r="E21" s="554">
        <v>14</v>
      </c>
      <c r="F21" s="554">
        <f t="shared" si="3"/>
        <v>22</v>
      </c>
      <c r="G21" s="554">
        <v>12</v>
      </c>
      <c r="H21" s="554">
        <v>10</v>
      </c>
      <c r="I21" s="554">
        <f t="shared" si="4"/>
        <v>16</v>
      </c>
      <c r="J21" s="554">
        <v>13</v>
      </c>
      <c r="K21" s="554">
        <v>3</v>
      </c>
    </row>
    <row r="22" spans="1:11" ht="19.5" customHeight="1">
      <c r="A22" s="553" t="s">
        <v>165</v>
      </c>
      <c r="B22" s="554">
        <f t="shared" si="1"/>
        <v>23</v>
      </c>
      <c r="C22" s="554">
        <f t="shared" si="2"/>
        <v>15</v>
      </c>
      <c r="D22" s="554">
        <v>6</v>
      </c>
      <c r="E22" s="554">
        <v>9</v>
      </c>
      <c r="F22" s="554">
        <f t="shared" si="3"/>
        <v>5</v>
      </c>
      <c r="G22" s="554">
        <v>3</v>
      </c>
      <c r="H22" s="554">
        <v>2</v>
      </c>
      <c r="I22" s="554">
        <f t="shared" si="4"/>
        <v>3</v>
      </c>
      <c r="J22" s="554">
        <v>2</v>
      </c>
      <c r="K22" s="554">
        <v>1</v>
      </c>
    </row>
    <row r="23" spans="1:11" ht="19.5" customHeight="1">
      <c r="A23" s="553" t="s">
        <v>166</v>
      </c>
      <c r="B23" s="554">
        <f t="shared" si="1"/>
        <v>33</v>
      </c>
      <c r="C23" s="554">
        <f t="shared" si="2"/>
        <v>22</v>
      </c>
      <c r="D23" s="554">
        <v>11</v>
      </c>
      <c r="E23" s="554">
        <v>11</v>
      </c>
      <c r="F23" s="554">
        <f t="shared" si="3"/>
        <v>6</v>
      </c>
      <c r="G23" s="554">
        <v>3</v>
      </c>
      <c r="H23" s="554">
        <v>3</v>
      </c>
      <c r="I23" s="554">
        <f t="shared" si="4"/>
        <v>5</v>
      </c>
      <c r="J23" s="554">
        <v>5</v>
      </c>
      <c r="K23" s="555"/>
    </row>
    <row r="24" spans="1:11" ht="19.5" customHeight="1">
      <c r="A24" s="553" t="s">
        <v>695</v>
      </c>
      <c r="B24" s="554">
        <f t="shared" si="1"/>
        <v>545</v>
      </c>
      <c r="C24" s="554">
        <f t="shared" si="2"/>
        <v>290</v>
      </c>
      <c r="D24" s="554">
        <v>109</v>
      </c>
      <c r="E24" s="554">
        <v>181</v>
      </c>
      <c r="F24" s="554">
        <f t="shared" si="3"/>
        <v>179</v>
      </c>
      <c r="G24" s="554">
        <v>113</v>
      </c>
      <c r="H24" s="554">
        <v>66</v>
      </c>
      <c r="I24" s="554">
        <f t="shared" si="4"/>
        <v>76</v>
      </c>
      <c r="J24" s="554">
        <v>55</v>
      </c>
      <c r="K24" s="554">
        <v>21</v>
      </c>
    </row>
    <row r="25" spans="1:11" ht="19.5" customHeight="1">
      <c r="A25" s="553" t="s">
        <v>168</v>
      </c>
      <c r="B25" s="554">
        <f t="shared" si="1"/>
        <v>145</v>
      </c>
      <c r="C25" s="554">
        <f t="shared" si="2"/>
        <v>107</v>
      </c>
      <c r="D25" s="554">
        <v>22</v>
      </c>
      <c r="E25" s="554">
        <v>85</v>
      </c>
      <c r="F25" s="554">
        <f t="shared" si="3"/>
        <v>33</v>
      </c>
      <c r="G25" s="554">
        <v>4</v>
      </c>
      <c r="H25" s="554">
        <v>29</v>
      </c>
      <c r="I25" s="554">
        <f t="shared" si="4"/>
        <v>5</v>
      </c>
      <c r="J25" s="554">
        <v>4</v>
      </c>
      <c r="K25" s="554">
        <v>1</v>
      </c>
    </row>
    <row r="26" ht="12">
      <c r="J26" s="556" t="s">
        <v>171</v>
      </c>
    </row>
  </sheetData>
  <sheetProtection password="CA55" sheet="1" objects="1" scenarios="1"/>
  <mergeCells count="5">
    <mergeCell ref="C7:K7"/>
    <mergeCell ref="C9:E9"/>
    <mergeCell ref="A1:K1"/>
    <mergeCell ref="A3:K3"/>
    <mergeCell ref="A4:K4"/>
  </mergeCells>
  <printOptions horizontalCentered="1"/>
  <pageMargins left="0.9" right="0.84" top="0.61" bottom="0.5905511811023623" header="0" footer="0"/>
  <pageSetup horizontalDpi="300" verticalDpi="3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29"/>
  <sheetViews>
    <sheetView showGridLines="0" workbookViewId="0" topLeftCell="A1">
      <selection activeCell="A6" sqref="A6"/>
    </sheetView>
  </sheetViews>
  <sheetFormatPr defaultColWidth="15.3984375" defaultRowHeight="9"/>
  <cols>
    <col min="1" max="1" width="63.19921875" style="557" customWidth="1"/>
    <col min="2" max="2" width="21.19921875" style="557" customWidth="1"/>
    <col min="3" max="4" width="21" style="557" customWidth="1"/>
    <col min="5" max="16384" width="15.3984375" style="557" customWidth="1"/>
  </cols>
  <sheetData>
    <row r="1" spans="1:4" ht="12">
      <c r="A1" s="1173" t="s">
        <v>74</v>
      </c>
      <c r="B1" s="1173"/>
      <c r="C1" s="1173"/>
      <c r="D1" s="1173"/>
    </row>
    <row r="2" spans="1:5" ht="12">
      <c r="A2" s="1174" t="s">
        <v>696</v>
      </c>
      <c r="B2" s="1174"/>
      <c r="C2" s="1174"/>
      <c r="D2" s="1174"/>
      <c r="E2" s="558"/>
    </row>
    <row r="3" spans="1:5" ht="12">
      <c r="A3" s="1174" t="s">
        <v>697</v>
      </c>
      <c r="B3" s="1174"/>
      <c r="C3" s="1174"/>
      <c r="D3" s="1174"/>
      <c r="E3" s="558"/>
    </row>
    <row r="4" spans="1:5" ht="12">
      <c r="A4" s="559"/>
      <c r="B4" s="560"/>
      <c r="C4" s="560"/>
      <c r="D4" s="560"/>
      <c r="E4" s="558"/>
    </row>
    <row r="5" spans="1:5" ht="12">
      <c r="A5" s="561" t="s">
        <v>11</v>
      </c>
      <c r="B5" s="560"/>
      <c r="C5" s="560"/>
      <c r="D5" s="560"/>
      <c r="E5" s="558"/>
    </row>
    <row r="6" spans="1:4" ht="12">
      <c r="A6" s="562"/>
      <c r="B6" s="562"/>
      <c r="C6" s="1175" t="s">
        <v>698</v>
      </c>
      <c r="D6" s="1176"/>
    </row>
    <row r="7" spans="1:4" ht="12">
      <c r="A7" s="563" t="s">
        <v>699</v>
      </c>
      <c r="B7" s="564" t="s">
        <v>700</v>
      </c>
      <c r="C7" s="565"/>
      <c r="D7" s="566"/>
    </row>
    <row r="8" spans="1:4" ht="12">
      <c r="A8" s="567" t="s">
        <v>591</v>
      </c>
      <c r="B8" s="568" t="s">
        <v>701</v>
      </c>
      <c r="C8" s="569" t="s">
        <v>683</v>
      </c>
      <c r="D8" s="569" t="s">
        <v>640</v>
      </c>
    </row>
    <row r="9" spans="1:4" ht="18" customHeight="1">
      <c r="A9" s="570" t="s">
        <v>82</v>
      </c>
      <c r="B9" s="571">
        <f>SUM(B10+B16+B27)</f>
        <v>539</v>
      </c>
      <c r="C9" s="571">
        <f>SUM(C10+C16+C27)</f>
        <v>293</v>
      </c>
      <c r="D9" s="571">
        <f>SUM(D10+D16+D27)</f>
        <v>246</v>
      </c>
    </row>
    <row r="10" spans="1:4" ht="18" customHeight="1">
      <c r="A10" s="570" t="s">
        <v>84</v>
      </c>
      <c r="B10" s="571">
        <f>(B11+B13)</f>
        <v>19</v>
      </c>
      <c r="C10" s="571">
        <f>(C11+C13)</f>
        <v>15</v>
      </c>
      <c r="D10" s="571">
        <f>(D11+D13)</f>
        <v>4</v>
      </c>
    </row>
    <row r="11" spans="1:4" ht="15" customHeight="1">
      <c r="A11" s="570" t="s">
        <v>85</v>
      </c>
      <c r="B11" s="571">
        <f>(B12)</f>
        <v>1</v>
      </c>
      <c r="C11" s="571">
        <f>(C12)</f>
        <v>1</v>
      </c>
      <c r="D11" s="572"/>
    </row>
    <row r="12" spans="1:4" ht="15" customHeight="1">
      <c r="A12" s="573" t="s">
        <v>134</v>
      </c>
      <c r="B12" s="574">
        <f>SUM(C12:D12)</f>
        <v>1</v>
      </c>
      <c r="C12" s="574">
        <v>1</v>
      </c>
      <c r="D12" s="575"/>
    </row>
    <row r="13" spans="1:4" ht="15" customHeight="1">
      <c r="A13" s="570" t="s">
        <v>87</v>
      </c>
      <c r="B13" s="571">
        <f>(B14+B15)</f>
        <v>18</v>
      </c>
      <c r="C13" s="571">
        <f>(C14+C15)</f>
        <v>14</v>
      </c>
      <c r="D13" s="571">
        <f>(D14+D15)</f>
        <v>4</v>
      </c>
    </row>
    <row r="14" spans="1:4" ht="15" customHeight="1">
      <c r="A14" s="573" t="s">
        <v>135</v>
      </c>
      <c r="B14" s="574">
        <f aca="true" t="shared" si="0" ref="B14:B26">SUM(C14:D14)</f>
        <v>6</v>
      </c>
      <c r="C14" s="574">
        <v>4</v>
      </c>
      <c r="D14" s="574">
        <v>2</v>
      </c>
    </row>
    <row r="15" spans="1:4" ht="15" customHeight="1">
      <c r="A15" s="573" t="s">
        <v>136</v>
      </c>
      <c r="B15" s="574">
        <f t="shared" si="0"/>
        <v>12</v>
      </c>
      <c r="C15" s="574">
        <v>10</v>
      </c>
      <c r="D15" s="574">
        <v>2</v>
      </c>
    </row>
    <row r="16" spans="1:4" ht="15" customHeight="1">
      <c r="A16" s="570" t="s">
        <v>90</v>
      </c>
      <c r="B16" s="571">
        <f t="shared" si="0"/>
        <v>397</v>
      </c>
      <c r="C16" s="571">
        <f>SUM(C17:C26)</f>
        <v>277</v>
      </c>
      <c r="D16" s="571">
        <f>SUM(D17:D26)</f>
        <v>120</v>
      </c>
    </row>
    <row r="17" spans="1:4" ht="15" customHeight="1">
      <c r="A17" s="573" t="s">
        <v>604</v>
      </c>
      <c r="B17" s="574">
        <f t="shared" si="0"/>
        <v>128</v>
      </c>
      <c r="C17" s="574">
        <v>119</v>
      </c>
      <c r="D17" s="574">
        <v>9</v>
      </c>
    </row>
    <row r="18" spans="1:4" ht="15" customHeight="1">
      <c r="A18" s="573" t="s">
        <v>184</v>
      </c>
      <c r="B18" s="574">
        <f t="shared" si="0"/>
        <v>15</v>
      </c>
      <c r="C18" s="574">
        <v>7</v>
      </c>
      <c r="D18" s="574">
        <v>8</v>
      </c>
    </row>
    <row r="19" spans="1:4" ht="15" customHeight="1">
      <c r="A19" s="573" t="s">
        <v>186</v>
      </c>
      <c r="B19" s="574">
        <f t="shared" si="0"/>
        <v>23</v>
      </c>
      <c r="C19" s="574">
        <v>10</v>
      </c>
      <c r="D19" s="574">
        <v>13</v>
      </c>
    </row>
    <row r="20" spans="1:4" ht="15" customHeight="1">
      <c r="A20" s="573" t="s">
        <v>146</v>
      </c>
      <c r="B20" s="574">
        <f t="shared" si="0"/>
        <v>12</v>
      </c>
      <c r="C20" s="574">
        <v>6</v>
      </c>
      <c r="D20" s="574">
        <v>6</v>
      </c>
    </row>
    <row r="21" spans="1:4" ht="15" customHeight="1">
      <c r="A21" s="573" t="s">
        <v>149</v>
      </c>
      <c r="B21" s="574">
        <f t="shared" si="0"/>
        <v>61</v>
      </c>
      <c r="C21" s="574">
        <v>54</v>
      </c>
      <c r="D21" s="574">
        <v>7</v>
      </c>
    </row>
    <row r="22" spans="1:4" ht="15" customHeight="1">
      <c r="A22" s="573" t="s">
        <v>675</v>
      </c>
      <c r="B22" s="574">
        <f t="shared" si="0"/>
        <v>6</v>
      </c>
      <c r="C22" s="574">
        <v>6</v>
      </c>
      <c r="D22" s="575"/>
    </row>
    <row r="23" spans="1:4" ht="15" customHeight="1">
      <c r="A23" s="573" t="s">
        <v>151</v>
      </c>
      <c r="B23" s="574">
        <f t="shared" si="0"/>
        <v>47</v>
      </c>
      <c r="C23" s="574">
        <v>17</v>
      </c>
      <c r="D23" s="574">
        <v>30</v>
      </c>
    </row>
    <row r="24" spans="1:4" ht="15" customHeight="1">
      <c r="A24" s="573" t="s">
        <v>152</v>
      </c>
      <c r="B24" s="574">
        <f t="shared" si="0"/>
        <v>26</v>
      </c>
      <c r="C24" s="574">
        <v>26</v>
      </c>
      <c r="D24" s="575"/>
    </row>
    <row r="25" spans="1:4" ht="15" customHeight="1">
      <c r="A25" s="573" t="s">
        <v>153</v>
      </c>
      <c r="B25" s="574">
        <f t="shared" si="0"/>
        <v>48</v>
      </c>
      <c r="C25" s="574">
        <v>20</v>
      </c>
      <c r="D25" s="574">
        <v>28</v>
      </c>
    </row>
    <row r="26" spans="1:4" ht="15" customHeight="1">
      <c r="A26" s="573" t="s">
        <v>154</v>
      </c>
      <c r="B26" s="574">
        <f t="shared" si="0"/>
        <v>31</v>
      </c>
      <c r="C26" s="574">
        <v>12</v>
      </c>
      <c r="D26" s="574">
        <v>19</v>
      </c>
    </row>
    <row r="27" spans="1:4" ht="15" customHeight="1">
      <c r="A27" s="570" t="s">
        <v>702</v>
      </c>
      <c r="B27" s="571">
        <f>(B28)</f>
        <v>123</v>
      </c>
      <c r="C27" s="571">
        <f>(C28)</f>
        <v>1</v>
      </c>
      <c r="D27" s="571">
        <f>(D28)</f>
        <v>122</v>
      </c>
    </row>
    <row r="28" spans="1:4" ht="15" customHeight="1">
      <c r="A28" s="573" t="s">
        <v>148</v>
      </c>
      <c r="B28" s="574">
        <f>SUM(C28:D28)</f>
        <v>123</v>
      </c>
      <c r="C28" s="574">
        <v>1</v>
      </c>
      <c r="D28" s="574">
        <v>122</v>
      </c>
    </row>
    <row r="29" spans="1:4" ht="12">
      <c r="A29" s="558" t="s">
        <v>703</v>
      </c>
      <c r="D29" s="576" t="s">
        <v>380</v>
      </c>
    </row>
  </sheetData>
  <sheetProtection password="CA55" sheet="1" objects="1" scenarios="1"/>
  <mergeCells count="4">
    <mergeCell ref="A1:D1"/>
    <mergeCell ref="A2:D2"/>
    <mergeCell ref="A3:D3"/>
    <mergeCell ref="C6:D6"/>
  </mergeCells>
  <printOptions horizontalCentered="1"/>
  <pageMargins left="0.88" right="0.74" top="0.86" bottom="0.85" header="0.22" footer="0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5"/>
  <sheetViews>
    <sheetView showGridLines="0" workbookViewId="0" topLeftCell="A1">
      <selection activeCell="A2" sqref="A2:F2"/>
    </sheetView>
  </sheetViews>
  <sheetFormatPr defaultColWidth="15.3984375" defaultRowHeight="9"/>
  <cols>
    <col min="1" max="1" width="60.19921875" style="577" customWidth="1"/>
    <col min="2" max="2" width="17.3984375" style="577" customWidth="1"/>
    <col min="3" max="3" width="17.59765625" style="577" customWidth="1"/>
    <col min="4" max="4" width="17.3984375" style="577" customWidth="1"/>
    <col min="5" max="5" width="17.19921875" style="577" customWidth="1"/>
    <col min="6" max="6" width="18.59765625" style="577" customWidth="1"/>
    <col min="7" max="7" width="15.3984375" style="577" customWidth="1"/>
    <col min="8" max="8" width="12.19921875" style="577" customWidth="1"/>
    <col min="9" max="16384" width="15.3984375" style="577" customWidth="1"/>
  </cols>
  <sheetData>
    <row r="1" spans="1:6" ht="12">
      <c r="A1" s="1177" t="s">
        <v>74</v>
      </c>
      <c r="B1" s="1177"/>
      <c r="C1" s="1177"/>
      <c r="D1" s="1177"/>
      <c r="E1" s="1177"/>
      <c r="F1" s="1177"/>
    </row>
    <row r="2" spans="1:6" ht="12">
      <c r="A2" s="1177" t="s">
        <v>704</v>
      </c>
      <c r="B2" s="1177"/>
      <c r="C2" s="1177"/>
      <c r="D2" s="1177"/>
      <c r="E2" s="1177"/>
      <c r="F2" s="1177"/>
    </row>
    <row r="3" spans="1:6" ht="12">
      <c r="A3" s="1177" t="s">
        <v>705</v>
      </c>
      <c r="B3" s="1177"/>
      <c r="C3" s="1177"/>
      <c r="D3" s="1177"/>
      <c r="E3" s="1177"/>
      <c r="F3" s="1177"/>
    </row>
    <row r="4" spans="1:6" ht="12">
      <c r="A4" s="578"/>
      <c r="B4" s="578"/>
      <c r="C4" s="578"/>
      <c r="D4" s="578"/>
      <c r="E4" s="578"/>
      <c r="F4" s="578"/>
    </row>
    <row r="5" spans="1:6" ht="9.75" customHeight="1">
      <c r="A5" s="579" t="s">
        <v>12</v>
      </c>
      <c r="B5" s="578"/>
      <c r="C5" s="578"/>
      <c r="D5" s="578"/>
      <c r="E5" s="578"/>
      <c r="F5" s="578"/>
    </row>
    <row r="6" spans="1:6" ht="18" customHeight="1">
      <c r="A6" s="580" t="s">
        <v>244</v>
      </c>
      <c r="B6" s="581" t="s">
        <v>128</v>
      </c>
      <c r="C6" s="580" t="s">
        <v>706</v>
      </c>
      <c r="D6" s="582" t="s">
        <v>706</v>
      </c>
      <c r="E6" s="582" t="s">
        <v>706</v>
      </c>
      <c r="F6" s="582" t="s">
        <v>707</v>
      </c>
    </row>
    <row r="7" spans="1:6" ht="11.25" customHeight="1">
      <c r="A7" s="583"/>
      <c r="B7" s="584"/>
      <c r="C7" s="585" t="s">
        <v>708</v>
      </c>
      <c r="D7" s="586" t="s">
        <v>709</v>
      </c>
      <c r="E7" s="586" t="s">
        <v>710</v>
      </c>
      <c r="F7" s="586" t="s">
        <v>711</v>
      </c>
    </row>
    <row r="8" spans="1:6" ht="18" customHeight="1">
      <c r="A8" s="587" t="s">
        <v>82</v>
      </c>
      <c r="B8" s="588">
        <f>SUM(B9+B21)</f>
        <v>1036</v>
      </c>
      <c r="C8" s="588">
        <f>SUM(C9+C21)</f>
        <v>814</v>
      </c>
      <c r="D8" s="588">
        <f>SUM(D9+D21)</f>
        <v>46</v>
      </c>
      <c r="E8" s="588">
        <f>SUM(E9)</f>
        <v>3</v>
      </c>
      <c r="F8" s="588">
        <f>SUM(F9+F21)</f>
        <v>173</v>
      </c>
    </row>
    <row r="9" spans="1:6" ht="18" customHeight="1">
      <c r="A9" s="587" t="s">
        <v>90</v>
      </c>
      <c r="B9" s="588">
        <f>SUM(C9:G9)</f>
        <v>895</v>
      </c>
      <c r="C9" s="588">
        <f>SUM(C10:C20)</f>
        <v>673</v>
      </c>
      <c r="D9" s="588">
        <f>SUM(D10:D20)</f>
        <v>46</v>
      </c>
      <c r="E9" s="588">
        <f>SUM(E10:E20)</f>
        <v>3</v>
      </c>
      <c r="F9" s="588">
        <f>SUM(F10:F20)</f>
        <v>173</v>
      </c>
    </row>
    <row r="10" spans="1:6" ht="15.75" customHeight="1">
      <c r="A10" s="589" t="s">
        <v>604</v>
      </c>
      <c r="B10" s="590">
        <f aca="true" t="shared" si="0" ref="B10:B20">SUM(C10:F10)</f>
        <v>52</v>
      </c>
      <c r="C10" s="590">
        <v>39</v>
      </c>
      <c r="D10" s="590">
        <v>3</v>
      </c>
      <c r="E10" s="590">
        <v>2</v>
      </c>
      <c r="F10" s="590">
        <v>8</v>
      </c>
    </row>
    <row r="11" spans="1:6" ht="15.75" customHeight="1">
      <c r="A11" s="589" t="s">
        <v>184</v>
      </c>
      <c r="B11" s="590">
        <f t="shared" si="0"/>
        <v>241</v>
      </c>
      <c r="C11" s="590">
        <v>181</v>
      </c>
      <c r="D11" s="590">
        <v>25</v>
      </c>
      <c r="E11" s="591"/>
      <c r="F11" s="590">
        <v>35</v>
      </c>
    </row>
    <row r="12" spans="1:6" ht="15.75" customHeight="1">
      <c r="A12" s="589" t="s">
        <v>186</v>
      </c>
      <c r="B12" s="590">
        <f t="shared" si="0"/>
        <v>186</v>
      </c>
      <c r="C12" s="590">
        <v>171</v>
      </c>
      <c r="D12" s="590">
        <v>1</v>
      </c>
      <c r="E12" s="591"/>
      <c r="F12" s="590">
        <v>14</v>
      </c>
    </row>
    <row r="13" spans="1:6" ht="15.75" customHeight="1">
      <c r="A13" s="589" t="s">
        <v>146</v>
      </c>
      <c r="B13" s="590">
        <f t="shared" si="0"/>
        <v>4</v>
      </c>
      <c r="C13" s="590">
        <v>1</v>
      </c>
      <c r="D13" s="591"/>
      <c r="E13" s="591"/>
      <c r="F13" s="590">
        <v>3</v>
      </c>
    </row>
    <row r="14" spans="1:6" ht="15.75" customHeight="1">
      <c r="A14" s="589" t="s">
        <v>148</v>
      </c>
      <c r="B14" s="590">
        <f t="shared" si="0"/>
        <v>55</v>
      </c>
      <c r="C14" s="590">
        <v>40</v>
      </c>
      <c r="D14" s="591"/>
      <c r="E14" s="591"/>
      <c r="F14" s="590">
        <v>15</v>
      </c>
    </row>
    <row r="15" spans="1:6" ht="15.75" customHeight="1">
      <c r="A15" s="589" t="s">
        <v>149</v>
      </c>
      <c r="B15" s="590">
        <f t="shared" si="0"/>
        <v>8</v>
      </c>
      <c r="C15" s="590">
        <v>1</v>
      </c>
      <c r="D15" s="591"/>
      <c r="E15" s="591"/>
      <c r="F15" s="590">
        <v>7</v>
      </c>
    </row>
    <row r="16" spans="1:6" ht="15.75" customHeight="1">
      <c r="A16" s="589" t="s">
        <v>675</v>
      </c>
      <c r="B16" s="590">
        <f t="shared" si="0"/>
        <v>32</v>
      </c>
      <c r="C16" s="590">
        <v>28</v>
      </c>
      <c r="D16" s="590">
        <v>3</v>
      </c>
      <c r="E16" s="591"/>
      <c r="F16" s="590">
        <v>1</v>
      </c>
    </row>
    <row r="17" spans="1:6" ht="15.75" customHeight="1">
      <c r="A17" s="589" t="s">
        <v>151</v>
      </c>
      <c r="B17" s="590">
        <f t="shared" si="0"/>
        <v>93</v>
      </c>
      <c r="C17" s="590">
        <v>93</v>
      </c>
      <c r="D17" s="591"/>
      <c r="E17" s="591"/>
      <c r="F17" s="591"/>
    </row>
    <row r="18" spans="1:6" ht="15.75" customHeight="1">
      <c r="A18" s="589" t="s">
        <v>152</v>
      </c>
      <c r="B18" s="590">
        <f t="shared" si="0"/>
        <v>25</v>
      </c>
      <c r="C18" s="591"/>
      <c r="D18" s="591"/>
      <c r="E18" s="591"/>
      <c r="F18" s="590">
        <v>25</v>
      </c>
    </row>
    <row r="19" spans="1:6" ht="15.75" customHeight="1">
      <c r="A19" s="589" t="s">
        <v>153</v>
      </c>
      <c r="B19" s="590">
        <f t="shared" si="0"/>
        <v>40</v>
      </c>
      <c r="C19" s="590">
        <v>40</v>
      </c>
      <c r="D19" s="591"/>
      <c r="E19" s="591"/>
      <c r="F19" s="591"/>
    </row>
    <row r="20" spans="1:6" ht="15.75" customHeight="1">
      <c r="A20" s="589" t="s">
        <v>154</v>
      </c>
      <c r="B20" s="590">
        <f t="shared" si="0"/>
        <v>159</v>
      </c>
      <c r="C20" s="590">
        <v>79</v>
      </c>
      <c r="D20" s="590">
        <v>14</v>
      </c>
      <c r="E20" s="590">
        <v>1</v>
      </c>
      <c r="F20" s="590">
        <v>65</v>
      </c>
    </row>
    <row r="21" spans="1:6" ht="18" customHeight="1">
      <c r="A21" s="587" t="s">
        <v>109</v>
      </c>
      <c r="B21" s="588">
        <f>SUM(C22)</f>
        <v>141</v>
      </c>
      <c r="C21" s="588">
        <f>SUM(C22)</f>
        <v>141</v>
      </c>
      <c r="D21" s="592"/>
      <c r="E21" s="592"/>
      <c r="F21" s="592"/>
    </row>
    <row r="22" spans="1:6" ht="15.75" customHeight="1">
      <c r="A22" s="589" t="s">
        <v>102</v>
      </c>
      <c r="B22" s="590">
        <f>SUM(C22:F22)</f>
        <v>141</v>
      </c>
      <c r="C22" s="590">
        <v>141</v>
      </c>
      <c r="D22" s="591"/>
      <c r="E22" s="591"/>
      <c r="F22" s="591"/>
    </row>
    <row r="23" spans="1:5" ht="12">
      <c r="A23" s="593" t="s">
        <v>712</v>
      </c>
      <c r="E23" s="577" t="s">
        <v>126</v>
      </c>
    </row>
    <row r="25" spans="6:11" ht="12">
      <c r="F25" s="594"/>
      <c r="J25" s="594" t="s">
        <v>52</v>
      </c>
      <c r="K25" s="594" t="s">
        <v>52</v>
      </c>
    </row>
  </sheetData>
  <sheetProtection password="CA55" sheet="1" objects="1" scenarios="1"/>
  <mergeCells count="3">
    <mergeCell ref="A1:F1"/>
    <mergeCell ref="A2:F2"/>
    <mergeCell ref="A3:F3"/>
  </mergeCells>
  <printOptions horizontalCentered="1"/>
  <pageMargins left="1.61" right="1.51" top="1.26" bottom="1.26" header="0" footer="0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workbookViewId="0" topLeftCell="A40">
      <selection activeCell="A55" sqref="A55"/>
    </sheetView>
  </sheetViews>
  <sheetFormatPr defaultColWidth="15.3984375" defaultRowHeight="9"/>
  <cols>
    <col min="1" max="1" width="63.3984375" style="595" customWidth="1"/>
    <col min="2" max="3" width="22.796875" style="595" customWidth="1"/>
    <col min="4" max="4" width="5.796875" style="595" customWidth="1"/>
    <col min="5" max="5" width="23" style="595" customWidth="1"/>
    <col min="6" max="16384" width="15.3984375" style="595" customWidth="1"/>
  </cols>
  <sheetData>
    <row r="1" spans="1:5" ht="12">
      <c r="A1" s="1182" t="s">
        <v>74</v>
      </c>
      <c r="B1" s="1182"/>
      <c r="C1" s="1182"/>
      <c r="D1" s="1182"/>
      <c r="E1" s="1182"/>
    </row>
    <row r="2" spans="1:5" ht="12">
      <c r="A2" s="1182" t="s">
        <v>713</v>
      </c>
      <c r="B2" s="1182"/>
      <c r="C2" s="1182"/>
      <c r="D2" s="1182"/>
      <c r="E2" s="1182"/>
    </row>
    <row r="3" spans="1:5" ht="12">
      <c r="A3" s="1182" t="s">
        <v>714</v>
      </c>
      <c r="B3" s="1182"/>
      <c r="C3" s="1182"/>
      <c r="D3" s="1182"/>
      <c r="E3" s="1182"/>
    </row>
    <row r="4" spans="1:5" ht="12">
      <c r="A4" s="1182" t="s">
        <v>715</v>
      </c>
      <c r="B4" s="1182"/>
      <c r="C4" s="1182"/>
      <c r="D4" s="1182"/>
      <c r="E4" s="1182"/>
    </row>
    <row r="5" spans="1:5" ht="12">
      <c r="A5" s="596"/>
      <c r="B5" s="596"/>
      <c r="C5" s="596"/>
      <c r="D5" s="596"/>
      <c r="E5" s="596"/>
    </row>
    <row r="6" spans="1:5" ht="12">
      <c r="A6" s="597" t="s">
        <v>13</v>
      </c>
      <c r="B6" s="596"/>
      <c r="C6" s="596"/>
      <c r="D6" s="596"/>
      <c r="E6" s="596"/>
    </row>
    <row r="7" spans="1:5" ht="12">
      <c r="A7" s="598" t="s">
        <v>716</v>
      </c>
      <c r="B7" s="599" t="s">
        <v>195</v>
      </c>
      <c r="C7" s="1180" t="s">
        <v>717</v>
      </c>
      <c r="D7" s="1181"/>
      <c r="E7" s="600" t="s">
        <v>718</v>
      </c>
    </row>
    <row r="8" spans="1:5" ht="12">
      <c r="A8" s="601"/>
      <c r="B8" s="602" t="s">
        <v>81</v>
      </c>
      <c r="C8" s="1178" t="s">
        <v>719</v>
      </c>
      <c r="D8" s="1179"/>
      <c r="E8" s="603" t="s">
        <v>720</v>
      </c>
    </row>
    <row r="9" spans="1:5" ht="12">
      <c r="A9" s="604"/>
      <c r="B9" s="604"/>
      <c r="C9" s="605"/>
      <c r="D9" s="606"/>
      <c r="E9" s="606"/>
    </row>
    <row r="10" spans="1:5" ht="15" customHeight="1">
      <c r="A10" s="607" t="s">
        <v>82</v>
      </c>
      <c r="B10" s="608">
        <f>SUM(B11+B17+B37)</f>
        <v>15006</v>
      </c>
      <c r="C10" s="609">
        <f>SUM(C11+C17+C37)</f>
        <v>1075</v>
      </c>
      <c r="D10" s="610" t="s">
        <v>286</v>
      </c>
      <c r="E10" s="611">
        <f>(B10/C10)</f>
        <v>13.95906976744186</v>
      </c>
    </row>
    <row r="11" spans="1:5" ht="15" customHeight="1">
      <c r="A11" s="607" t="s">
        <v>84</v>
      </c>
      <c r="B11" s="608">
        <f>SUM(B12+B14)</f>
        <v>28</v>
      </c>
      <c r="C11" s="609">
        <f>SUM(C12+C14)</f>
        <v>22</v>
      </c>
      <c r="D11" s="612"/>
      <c r="E11" s="611">
        <f>SUM(E12+E14)</f>
        <v>2.598290598290598</v>
      </c>
    </row>
    <row r="12" spans="1:5" ht="15" customHeight="1">
      <c r="A12" s="607" t="s">
        <v>600</v>
      </c>
      <c r="B12" s="608">
        <f>SUM(B13)</f>
        <v>13</v>
      </c>
      <c r="C12" s="609">
        <f>SUM(C13)</f>
        <v>9</v>
      </c>
      <c r="D12" s="612"/>
      <c r="E12" s="611">
        <f aca="true" t="shared" si="0" ref="E12:E20">(B12/C12)</f>
        <v>1.4444444444444444</v>
      </c>
    </row>
    <row r="13" spans="1:5" ht="12">
      <c r="A13" s="613" t="s">
        <v>601</v>
      </c>
      <c r="B13" s="614">
        <v>13</v>
      </c>
      <c r="C13" s="615">
        <v>9</v>
      </c>
      <c r="D13" s="616"/>
      <c r="E13" s="617">
        <f t="shared" si="0"/>
        <v>1.4444444444444444</v>
      </c>
    </row>
    <row r="14" spans="1:5" ht="12">
      <c r="A14" s="607" t="s">
        <v>279</v>
      </c>
      <c r="B14" s="608">
        <f>SUM(B15:B16)</f>
        <v>15</v>
      </c>
      <c r="C14" s="609">
        <f>SUM(C15:C16)</f>
        <v>13</v>
      </c>
      <c r="D14" s="612"/>
      <c r="E14" s="611">
        <f t="shared" si="0"/>
        <v>1.1538461538461537</v>
      </c>
    </row>
    <row r="15" spans="1:5" ht="12">
      <c r="A15" s="618" t="s">
        <v>602</v>
      </c>
      <c r="B15" s="619">
        <v>7</v>
      </c>
      <c r="C15" s="620">
        <v>6</v>
      </c>
      <c r="D15" s="621"/>
      <c r="E15" s="622">
        <f t="shared" si="0"/>
        <v>1.1666666666666667</v>
      </c>
    </row>
    <row r="16" spans="1:5" ht="12">
      <c r="A16" s="618" t="s">
        <v>603</v>
      </c>
      <c r="B16" s="619">
        <v>8</v>
      </c>
      <c r="C16" s="620">
        <v>7</v>
      </c>
      <c r="D16" s="621"/>
      <c r="E16" s="622">
        <f t="shared" si="0"/>
        <v>1.1428571428571428</v>
      </c>
    </row>
    <row r="17" spans="1:5" ht="12">
      <c r="A17" s="607" t="s">
        <v>90</v>
      </c>
      <c r="B17" s="608">
        <f>(B18+B19+B20+B25+B26+B30+B31+B32+B33+B34+B35+B36)</f>
        <v>5941</v>
      </c>
      <c r="C17" s="609">
        <f>(C18+C19+C20+C25+C26+C30+C31+C32+C33+C34+C35+C36)</f>
        <v>455</v>
      </c>
      <c r="D17" s="612"/>
      <c r="E17" s="611">
        <f t="shared" si="0"/>
        <v>13.057142857142857</v>
      </c>
    </row>
    <row r="18" spans="1:5" ht="12">
      <c r="A18" s="618" t="s">
        <v>604</v>
      </c>
      <c r="B18" s="619">
        <v>80</v>
      </c>
      <c r="C18" s="620">
        <v>49</v>
      </c>
      <c r="D18" s="621"/>
      <c r="E18" s="622">
        <f t="shared" si="0"/>
        <v>1.6326530612244898</v>
      </c>
    </row>
    <row r="19" spans="1:17" ht="12">
      <c r="A19" s="618" t="s">
        <v>138</v>
      </c>
      <c r="B19" s="619">
        <v>67</v>
      </c>
      <c r="C19" s="620">
        <v>7</v>
      </c>
      <c r="D19" s="621"/>
      <c r="E19" s="622">
        <f t="shared" si="0"/>
        <v>9.571428571428571</v>
      </c>
      <c r="P19" s="623"/>
      <c r="Q19" s="623"/>
    </row>
    <row r="20" spans="1:5" ht="12">
      <c r="A20" s="618" t="s">
        <v>139</v>
      </c>
      <c r="B20" s="619">
        <f>SUM(B21:B24)</f>
        <v>2104</v>
      </c>
      <c r="C20" s="620">
        <f>SUM(C21:C24)</f>
        <v>51</v>
      </c>
      <c r="D20" s="621"/>
      <c r="E20" s="622">
        <f t="shared" si="0"/>
        <v>41.254901960784316</v>
      </c>
    </row>
    <row r="21" spans="1:5" ht="12">
      <c r="A21" s="618" t="s">
        <v>253</v>
      </c>
      <c r="B21" s="619">
        <v>521</v>
      </c>
      <c r="C21" s="620">
        <v>17</v>
      </c>
      <c r="D21" s="621"/>
      <c r="E21" s="621"/>
    </row>
    <row r="22" spans="1:5" ht="12">
      <c r="A22" s="618" t="s">
        <v>254</v>
      </c>
      <c r="B22" s="619">
        <v>590</v>
      </c>
      <c r="C22" s="620">
        <v>16</v>
      </c>
      <c r="D22" s="621"/>
      <c r="E22" s="621"/>
    </row>
    <row r="23" spans="1:5" ht="12">
      <c r="A23" s="618" t="s">
        <v>255</v>
      </c>
      <c r="B23" s="619">
        <v>187</v>
      </c>
      <c r="C23" s="620">
        <v>6</v>
      </c>
      <c r="D23" s="621"/>
      <c r="E23" s="621"/>
    </row>
    <row r="24" spans="1:5" ht="12">
      <c r="A24" s="618" t="s">
        <v>256</v>
      </c>
      <c r="B24" s="619">
        <v>806</v>
      </c>
      <c r="C24" s="620">
        <v>12</v>
      </c>
      <c r="D24" s="621"/>
      <c r="E24" s="621"/>
    </row>
    <row r="25" spans="1:5" ht="12">
      <c r="A25" s="618" t="s">
        <v>186</v>
      </c>
      <c r="B25" s="619">
        <v>1078</v>
      </c>
      <c r="C25" s="620">
        <v>43</v>
      </c>
      <c r="D25" s="621"/>
      <c r="E25" s="622">
        <f>(B25/C25)</f>
        <v>25.069767441860463</v>
      </c>
    </row>
    <row r="26" spans="1:17" ht="12">
      <c r="A26" s="618" t="s">
        <v>721</v>
      </c>
      <c r="B26" s="619">
        <f>SUM(B27:B29)</f>
        <v>260</v>
      </c>
      <c r="C26" s="620">
        <v>28</v>
      </c>
      <c r="D26" s="621"/>
      <c r="E26" s="622">
        <f>(B26/C26)</f>
        <v>9.285714285714286</v>
      </c>
      <c r="N26" s="623"/>
      <c r="P26" s="623"/>
      <c r="Q26" s="623"/>
    </row>
    <row r="27" spans="1:5" ht="12">
      <c r="A27" s="618" t="s">
        <v>253</v>
      </c>
      <c r="B27" s="619">
        <v>153</v>
      </c>
      <c r="C27" s="624"/>
      <c r="D27" s="621"/>
      <c r="E27" s="621"/>
    </row>
    <row r="28" spans="1:5" ht="12">
      <c r="A28" s="618" t="s">
        <v>257</v>
      </c>
      <c r="B28" s="619">
        <v>31</v>
      </c>
      <c r="C28" s="624"/>
      <c r="D28" s="621"/>
      <c r="E28" s="621"/>
    </row>
    <row r="29" spans="1:5" ht="12">
      <c r="A29" s="618" t="s">
        <v>258</v>
      </c>
      <c r="B29" s="619">
        <v>76</v>
      </c>
      <c r="C29" s="624"/>
      <c r="D29" s="621"/>
      <c r="E29" s="621"/>
    </row>
    <row r="30" spans="1:17" ht="12">
      <c r="A30" s="618" t="s">
        <v>148</v>
      </c>
      <c r="B30" s="619">
        <v>167</v>
      </c>
      <c r="C30" s="624"/>
      <c r="D30" s="621"/>
      <c r="E30" s="621"/>
      <c r="N30" s="623"/>
      <c r="P30" s="623"/>
      <c r="Q30" s="623"/>
    </row>
    <row r="31" spans="1:17" ht="12">
      <c r="A31" s="618" t="s">
        <v>149</v>
      </c>
      <c r="B31" s="619">
        <v>51</v>
      </c>
      <c r="C31" s="620">
        <v>21</v>
      </c>
      <c r="D31" s="621"/>
      <c r="E31" s="622">
        <f aca="true" t="shared" si="1" ref="E31:E53">(B31/C31)</f>
        <v>2.4285714285714284</v>
      </c>
      <c r="N31" s="623"/>
      <c r="P31" s="623"/>
      <c r="Q31" s="623"/>
    </row>
    <row r="32" spans="1:17" ht="12">
      <c r="A32" s="618" t="s">
        <v>150</v>
      </c>
      <c r="B32" s="619">
        <v>273</v>
      </c>
      <c r="C32" s="620">
        <v>26</v>
      </c>
      <c r="D32" s="621"/>
      <c r="E32" s="622">
        <f t="shared" si="1"/>
        <v>10.5</v>
      </c>
      <c r="N32" s="623"/>
      <c r="P32" s="623"/>
      <c r="Q32" s="623"/>
    </row>
    <row r="33" spans="1:5" ht="12">
      <c r="A33" s="618" t="s">
        <v>151</v>
      </c>
      <c r="B33" s="619">
        <v>577</v>
      </c>
      <c r="C33" s="620">
        <v>136</v>
      </c>
      <c r="D33" s="621"/>
      <c r="E33" s="622">
        <f t="shared" si="1"/>
        <v>4.242647058823529</v>
      </c>
    </row>
    <row r="34" spans="1:5" ht="12">
      <c r="A34" s="618" t="s">
        <v>152</v>
      </c>
      <c r="B34" s="619">
        <v>192</v>
      </c>
      <c r="C34" s="620">
        <v>15</v>
      </c>
      <c r="D34" s="621"/>
      <c r="E34" s="622">
        <f t="shared" si="1"/>
        <v>12.8</v>
      </c>
    </row>
    <row r="35" spans="1:5" ht="12">
      <c r="A35" s="618" t="s">
        <v>153</v>
      </c>
      <c r="B35" s="619">
        <v>347</v>
      </c>
      <c r="C35" s="620">
        <v>34</v>
      </c>
      <c r="D35" s="621"/>
      <c r="E35" s="622">
        <f t="shared" si="1"/>
        <v>10.205882352941176</v>
      </c>
    </row>
    <row r="36" spans="1:5" ht="12">
      <c r="A36" s="618" t="s">
        <v>154</v>
      </c>
      <c r="B36" s="619">
        <v>745</v>
      </c>
      <c r="C36" s="620">
        <v>45</v>
      </c>
      <c r="D36" s="621"/>
      <c r="E36" s="622">
        <f t="shared" si="1"/>
        <v>16.555555555555557</v>
      </c>
    </row>
    <row r="37" spans="1:5" ht="12">
      <c r="A37" s="607" t="s">
        <v>109</v>
      </c>
      <c r="B37" s="608">
        <f>SUM(B38:B53)</f>
        <v>9037</v>
      </c>
      <c r="C37" s="609">
        <f>SUM(C38:C53)</f>
        <v>598</v>
      </c>
      <c r="D37" s="612"/>
      <c r="E37" s="611">
        <f t="shared" si="1"/>
        <v>15.112040133779264</v>
      </c>
    </row>
    <row r="38" spans="1:5" ht="12">
      <c r="A38" s="618" t="s">
        <v>722</v>
      </c>
      <c r="B38" s="619">
        <v>2176</v>
      </c>
      <c r="C38" s="620">
        <v>149</v>
      </c>
      <c r="D38" s="621"/>
      <c r="E38" s="622">
        <f t="shared" si="1"/>
        <v>14.604026845637584</v>
      </c>
    </row>
    <row r="39" spans="1:5" ht="12">
      <c r="A39" s="618" t="s">
        <v>723</v>
      </c>
      <c r="B39" s="619">
        <v>488</v>
      </c>
      <c r="C39" s="620">
        <v>32</v>
      </c>
      <c r="D39" s="621"/>
      <c r="E39" s="622">
        <f t="shared" si="1"/>
        <v>15.25</v>
      </c>
    </row>
    <row r="40" spans="1:5" ht="12">
      <c r="A40" s="618" t="s">
        <v>724</v>
      </c>
      <c r="B40" s="619">
        <v>550</v>
      </c>
      <c r="C40" s="625">
        <v>34</v>
      </c>
      <c r="D40" s="626"/>
      <c r="E40" s="622">
        <f t="shared" si="1"/>
        <v>16.176470588235293</v>
      </c>
    </row>
    <row r="41" spans="1:5" ht="12">
      <c r="A41" s="618" t="s">
        <v>725</v>
      </c>
      <c r="B41" s="619">
        <v>402</v>
      </c>
      <c r="C41" s="620">
        <v>26</v>
      </c>
      <c r="D41" s="621"/>
      <c r="E41" s="622">
        <f t="shared" si="1"/>
        <v>15.461538461538462</v>
      </c>
    </row>
    <row r="42" spans="1:5" ht="12">
      <c r="A42" s="618" t="s">
        <v>726</v>
      </c>
      <c r="B42" s="619">
        <v>724</v>
      </c>
      <c r="C42" s="620">
        <v>52</v>
      </c>
      <c r="D42" s="621"/>
      <c r="E42" s="622">
        <f t="shared" si="1"/>
        <v>13.923076923076923</v>
      </c>
    </row>
    <row r="43" spans="1:5" ht="12">
      <c r="A43" s="618" t="s">
        <v>629</v>
      </c>
      <c r="B43" s="619">
        <v>283</v>
      </c>
      <c r="C43" s="620">
        <v>30</v>
      </c>
      <c r="D43" s="621"/>
      <c r="E43" s="622">
        <f t="shared" si="1"/>
        <v>9.433333333333334</v>
      </c>
    </row>
    <row r="44" spans="1:5" ht="12">
      <c r="A44" s="618" t="s">
        <v>727</v>
      </c>
      <c r="B44" s="619">
        <v>421</v>
      </c>
      <c r="C44" s="620">
        <v>26</v>
      </c>
      <c r="D44" s="621"/>
      <c r="E44" s="622">
        <f t="shared" si="1"/>
        <v>16.192307692307693</v>
      </c>
    </row>
    <row r="45" spans="1:5" ht="12">
      <c r="A45" s="618" t="s">
        <v>728</v>
      </c>
      <c r="B45" s="619">
        <v>215</v>
      </c>
      <c r="C45" s="620">
        <v>19</v>
      </c>
      <c r="D45" s="621"/>
      <c r="E45" s="622">
        <f t="shared" si="1"/>
        <v>11.31578947368421</v>
      </c>
    </row>
    <row r="46" spans="1:5" ht="12">
      <c r="A46" s="618" t="s">
        <v>729</v>
      </c>
      <c r="B46" s="619">
        <v>261</v>
      </c>
      <c r="C46" s="620">
        <v>15</v>
      </c>
      <c r="D46" s="621"/>
      <c r="E46" s="622">
        <f t="shared" si="1"/>
        <v>17.4</v>
      </c>
    </row>
    <row r="47" spans="1:5" ht="12">
      <c r="A47" s="618" t="s">
        <v>730</v>
      </c>
      <c r="B47" s="619">
        <v>264</v>
      </c>
      <c r="C47" s="620">
        <v>20</v>
      </c>
      <c r="D47" s="621"/>
      <c r="E47" s="622">
        <f t="shared" si="1"/>
        <v>13.2</v>
      </c>
    </row>
    <row r="48" spans="1:5" ht="12">
      <c r="A48" s="618" t="s">
        <v>165</v>
      </c>
      <c r="B48" s="619">
        <v>279</v>
      </c>
      <c r="C48" s="620">
        <v>22</v>
      </c>
      <c r="D48" s="621"/>
      <c r="E48" s="622">
        <f t="shared" si="1"/>
        <v>12.681818181818182</v>
      </c>
    </row>
    <row r="49" spans="1:5" ht="12">
      <c r="A49" s="618" t="s">
        <v>166</v>
      </c>
      <c r="B49" s="619">
        <v>135</v>
      </c>
      <c r="C49" s="620">
        <v>13</v>
      </c>
      <c r="D49" s="621"/>
      <c r="E49" s="622">
        <f t="shared" si="1"/>
        <v>10.384615384615385</v>
      </c>
    </row>
    <row r="50" spans="1:5" ht="12">
      <c r="A50" s="618" t="s">
        <v>167</v>
      </c>
      <c r="B50" s="619">
        <v>1522</v>
      </c>
      <c r="C50" s="620">
        <v>69</v>
      </c>
      <c r="D50" s="621"/>
      <c r="E50" s="622">
        <f t="shared" si="1"/>
        <v>22.057971014492754</v>
      </c>
    </row>
    <row r="51" spans="1:5" ht="12">
      <c r="A51" s="618" t="s">
        <v>168</v>
      </c>
      <c r="B51" s="619">
        <v>684</v>
      </c>
      <c r="C51" s="620">
        <v>23</v>
      </c>
      <c r="D51" s="621"/>
      <c r="E51" s="622">
        <f t="shared" si="1"/>
        <v>29.73913043478261</v>
      </c>
    </row>
    <row r="52" spans="1:5" ht="12">
      <c r="A52" s="618" t="s">
        <v>188</v>
      </c>
      <c r="B52" s="619">
        <v>53</v>
      </c>
      <c r="C52" s="620">
        <v>3</v>
      </c>
      <c r="D52" s="621"/>
      <c r="E52" s="622">
        <f t="shared" si="1"/>
        <v>17.666666666666668</v>
      </c>
    </row>
    <row r="53" spans="1:5" ht="12">
      <c r="A53" s="618" t="s">
        <v>731</v>
      </c>
      <c r="B53" s="619">
        <v>580</v>
      </c>
      <c r="C53" s="620">
        <v>65</v>
      </c>
      <c r="D53" s="621"/>
      <c r="E53" s="622">
        <f t="shared" si="1"/>
        <v>8.923076923076923</v>
      </c>
    </row>
    <row r="54" spans="1:5" ht="12">
      <c r="A54" s="627" t="s">
        <v>732</v>
      </c>
      <c r="E54" s="628" t="s">
        <v>241</v>
      </c>
    </row>
    <row r="55" spans="1:2" ht="12">
      <c r="A55" s="627" t="s">
        <v>733</v>
      </c>
      <c r="B55" s="627"/>
    </row>
  </sheetData>
  <sheetProtection password="CA55" sheet="1" objects="1" scenarios="1"/>
  <mergeCells count="6">
    <mergeCell ref="C8:D8"/>
    <mergeCell ref="C7:D7"/>
    <mergeCell ref="A1:E1"/>
    <mergeCell ref="A2:E2"/>
    <mergeCell ref="A3:E3"/>
    <mergeCell ref="A4:E4"/>
  </mergeCells>
  <printOptions horizontalCentered="1"/>
  <pageMargins left="1.7716535433070868" right="1.7716535433070868" top="0.1968503937007874" bottom="0.1968503937007874" header="0" footer="0"/>
  <pageSetup horizontalDpi="300" verticalDpi="3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62"/>
  <sheetViews>
    <sheetView showGridLines="0" workbookViewId="0" topLeftCell="A1">
      <selection activeCell="A1" sqref="A1:F1"/>
    </sheetView>
  </sheetViews>
  <sheetFormatPr defaultColWidth="15.3984375" defaultRowHeight="9"/>
  <cols>
    <col min="1" max="1" width="63.19921875" style="629" customWidth="1"/>
    <col min="2" max="2" width="17" style="629" customWidth="1"/>
    <col min="3" max="3" width="7.19921875" style="629" customWidth="1"/>
    <col min="4" max="4" width="21.796875" style="629" customWidth="1"/>
    <col min="5" max="5" width="22" style="629" customWidth="1"/>
    <col min="6" max="6" width="22.796875" style="629" customWidth="1"/>
    <col min="7" max="16384" width="15.3984375" style="629" customWidth="1"/>
  </cols>
  <sheetData>
    <row r="1" spans="1:44" ht="12">
      <c r="A1" s="1183" t="s">
        <v>74</v>
      </c>
      <c r="B1" s="1183"/>
      <c r="C1" s="1183"/>
      <c r="D1" s="1183"/>
      <c r="E1" s="1183"/>
      <c r="F1" s="1183"/>
      <c r="AN1" s="630" t="s">
        <v>74</v>
      </c>
      <c r="AQ1" s="631" t="s">
        <v>52</v>
      </c>
      <c r="AR1" s="631" t="s">
        <v>52</v>
      </c>
    </row>
    <row r="2" spans="1:40" ht="12">
      <c r="A2" s="1183" t="s">
        <v>734</v>
      </c>
      <c r="B2" s="1183"/>
      <c r="C2" s="1183"/>
      <c r="D2" s="1183"/>
      <c r="E2" s="1183"/>
      <c r="F2" s="1183"/>
      <c r="AN2" s="630" t="s">
        <v>677</v>
      </c>
    </row>
    <row r="3" spans="1:40" ht="12">
      <c r="A3" s="632"/>
      <c r="B3" s="632"/>
      <c r="C3" s="632"/>
      <c r="D3" s="632"/>
      <c r="E3" s="632"/>
      <c r="F3" s="632"/>
      <c r="AN3" s="630" t="s">
        <v>9</v>
      </c>
    </row>
    <row r="4" spans="1:60" ht="12">
      <c r="A4" s="633" t="s">
        <v>14</v>
      </c>
      <c r="B4" s="632"/>
      <c r="C4" s="632"/>
      <c r="D4" s="632"/>
      <c r="E4" s="632"/>
      <c r="F4" s="632"/>
      <c r="BH4" s="630" t="s">
        <v>52</v>
      </c>
    </row>
    <row r="5" spans="1:6" ht="12">
      <c r="A5" s="634"/>
      <c r="B5" s="635"/>
      <c r="C5" s="636"/>
      <c r="D5" s="637" t="s">
        <v>735</v>
      </c>
      <c r="E5" s="637" t="s">
        <v>736</v>
      </c>
      <c r="F5" s="637" t="s">
        <v>316</v>
      </c>
    </row>
    <row r="6" spans="1:40" ht="12">
      <c r="A6" s="638" t="s">
        <v>737</v>
      </c>
      <c r="B6" s="639" t="s">
        <v>128</v>
      </c>
      <c r="C6" s="640"/>
      <c r="D6" s="638" t="s">
        <v>738</v>
      </c>
      <c r="E6" s="641" t="s">
        <v>739</v>
      </c>
      <c r="F6" s="641" t="s">
        <v>740</v>
      </c>
      <c r="AN6" s="630" t="s">
        <v>80</v>
      </c>
    </row>
    <row r="7" spans="1:40" ht="12">
      <c r="A7" s="642"/>
      <c r="B7" s="643"/>
      <c r="C7" s="644"/>
      <c r="D7" s="642"/>
      <c r="E7" s="642"/>
      <c r="F7" s="642"/>
      <c r="AN7" s="630" t="s">
        <v>52</v>
      </c>
    </row>
    <row r="8" spans="1:40" ht="12">
      <c r="A8" s="645" t="s">
        <v>82</v>
      </c>
      <c r="B8" s="646">
        <f>(B9+B15+B35)</f>
        <v>1075</v>
      </c>
      <c r="C8" s="647" t="s">
        <v>187</v>
      </c>
      <c r="D8" s="648">
        <f>(D9+D15+D35)</f>
        <v>594</v>
      </c>
      <c r="E8" s="649">
        <f>(E9+E15+E35)</f>
        <v>134</v>
      </c>
      <c r="F8" s="649">
        <f>(F9+F15+F35)</f>
        <v>347</v>
      </c>
      <c r="AN8" s="630" t="s">
        <v>82</v>
      </c>
    </row>
    <row r="9" spans="1:6" ht="12">
      <c r="A9" s="645" t="s">
        <v>84</v>
      </c>
      <c r="B9" s="646">
        <f>SUM(B10+B12)</f>
        <v>22</v>
      </c>
      <c r="C9" s="650"/>
      <c r="D9" s="648">
        <f>SUM(D10+D12)</f>
        <v>18</v>
      </c>
      <c r="E9" s="651"/>
      <c r="F9" s="649">
        <f>SUM(F10+F12)</f>
        <v>4</v>
      </c>
    </row>
    <row r="10" spans="1:6" ht="12">
      <c r="A10" s="645" t="s">
        <v>600</v>
      </c>
      <c r="B10" s="646">
        <f>SUM(B11)</f>
        <v>9</v>
      </c>
      <c r="C10" s="650"/>
      <c r="D10" s="648">
        <f>SUM(D11)</f>
        <v>9</v>
      </c>
      <c r="E10" s="651"/>
      <c r="F10" s="651"/>
    </row>
    <row r="11" spans="1:6" ht="12">
      <c r="A11" s="652" t="s">
        <v>601</v>
      </c>
      <c r="B11" s="653">
        <f>SUM(D11:F11)</f>
        <v>9</v>
      </c>
      <c r="C11" s="654"/>
      <c r="D11" s="655">
        <v>9</v>
      </c>
      <c r="E11" s="656"/>
      <c r="F11" s="656"/>
    </row>
    <row r="12" spans="1:6" ht="12">
      <c r="A12" s="645" t="s">
        <v>279</v>
      </c>
      <c r="B12" s="646">
        <f>SUM(B13:B14)</f>
        <v>13</v>
      </c>
      <c r="C12" s="650"/>
      <c r="D12" s="648">
        <f>SUM(D13:D14)</f>
        <v>9</v>
      </c>
      <c r="E12" s="651"/>
      <c r="F12" s="649">
        <f>SUM(F13:F14)</f>
        <v>4</v>
      </c>
    </row>
    <row r="13" spans="1:6" ht="12">
      <c r="A13" s="652" t="s">
        <v>602</v>
      </c>
      <c r="B13" s="653">
        <f>SUM(D13:F13)</f>
        <v>6</v>
      </c>
      <c r="C13" s="654"/>
      <c r="D13" s="655">
        <v>2</v>
      </c>
      <c r="E13" s="656"/>
      <c r="F13" s="657">
        <v>4</v>
      </c>
    </row>
    <row r="14" spans="1:6" ht="12">
      <c r="A14" s="652" t="s">
        <v>603</v>
      </c>
      <c r="B14" s="653">
        <f>SUM(D14:F14)</f>
        <v>7</v>
      </c>
      <c r="C14" s="654"/>
      <c r="D14" s="655">
        <v>7</v>
      </c>
      <c r="E14" s="656"/>
      <c r="F14" s="656"/>
    </row>
    <row r="15" spans="1:6" ht="12">
      <c r="A15" s="645" t="s">
        <v>90</v>
      </c>
      <c r="B15" s="646">
        <f>(B16+B17+B18+B23+B24+B29+B30+B31+B32+B33+B34)</f>
        <v>455</v>
      </c>
      <c r="C15" s="650"/>
      <c r="D15" s="648">
        <f>(D16+D17+D18+D23+D24+D29+D30+D31+D32+D33+D34)</f>
        <v>288</v>
      </c>
      <c r="E15" s="649">
        <f>(E16+E17+E18+E23+E24+E29+E30+E31+E32+E33+E34)</f>
        <v>42</v>
      </c>
      <c r="F15" s="649">
        <f>(F16+F17+F18+F23+F24+F29+F30+F31+F32+F33+F34)</f>
        <v>125</v>
      </c>
    </row>
    <row r="16" spans="1:6" ht="12">
      <c r="A16" s="652" t="s">
        <v>604</v>
      </c>
      <c r="B16" s="653">
        <f aca="true" t="shared" si="0" ref="B16:B24">SUM(D16:F16)</f>
        <v>49</v>
      </c>
      <c r="C16" s="654"/>
      <c r="D16" s="655">
        <v>47</v>
      </c>
      <c r="E16" s="657">
        <v>2</v>
      </c>
      <c r="F16" s="656"/>
    </row>
    <row r="17" spans="1:6" ht="12">
      <c r="A17" s="652" t="s">
        <v>138</v>
      </c>
      <c r="B17" s="653">
        <f t="shared" si="0"/>
        <v>7</v>
      </c>
      <c r="C17" s="654"/>
      <c r="D17" s="655">
        <v>2</v>
      </c>
      <c r="E17" s="657">
        <v>1</v>
      </c>
      <c r="F17" s="657">
        <v>4</v>
      </c>
    </row>
    <row r="18" spans="1:6" ht="12">
      <c r="A18" s="652" t="s">
        <v>184</v>
      </c>
      <c r="B18" s="653">
        <f t="shared" si="0"/>
        <v>51</v>
      </c>
      <c r="C18" s="654"/>
      <c r="D18" s="655">
        <f>SUM(D19:D22)</f>
        <v>41</v>
      </c>
      <c r="E18" s="657">
        <f>SUM(E19:E22)</f>
        <v>2</v>
      </c>
      <c r="F18" s="657">
        <f>SUM(F19:F22)</f>
        <v>8</v>
      </c>
    </row>
    <row r="19" spans="1:6" ht="12">
      <c r="A19" s="652" t="s">
        <v>253</v>
      </c>
      <c r="B19" s="653">
        <f t="shared" si="0"/>
        <v>17</v>
      </c>
      <c r="C19" s="654"/>
      <c r="D19" s="655">
        <v>12</v>
      </c>
      <c r="E19" s="657">
        <v>1</v>
      </c>
      <c r="F19" s="657">
        <v>4</v>
      </c>
    </row>
    <row r="20" spans="1:6" ht="12">
      <c r="A20" s="652" t="s">
        <v>254</v>
      </c>
      <c r="B20" s="653">
        <f t="shared" si="0"/>
        <v>16</v>
      </c>
      <c r="C20" s="654"/>
      <c r="D20" s="655">
        <v>14</v>
      </c>
      <c r="E20" s="657">
        <v>1</v>
      </c>
      <c r="F20" s="657">
        <v>1</v>
      </c>
    </row>
    <row r="21" spans="1:6" ht="12">
      <c r="A21" s="652" t="s">
        <v>255</v>
      </c>
      <c r="B21" s="653">
        <f t="shared" si="0"/>
        <v>6</v>
      </c>
      <c r="C21" s="654"/>
      <c r="D21" s="655">
        <v>5</v>
      </c>
      <c r="E21" s="656"/>
      <c r="F21" s="657">
        <v>1</v>
      </c>
    </row>
    <row r="22" spans="1:6" ht="12">
      <c r="A22" s="652" t="s">
        <v>256</v>
      </c>
      <c r="B22" s="653">
        <f t="shared" si="0"/>
        <v>12</v>
      </c>
      <c r="C22" s="654"/>
      <c r="D22" s="655">
        <v>10</v>
      </c>
      <c r="E22" s="656"/>
      <c r="F22" s="657">
        <v>2</v>
      </c>
    </row>
    <row r="23" spans="1:6" ht="12">
      <c r="A23" s="652" t="s">
        <v>186</v>
      </c>
      <c r="B23" s="658">
        <f t="shared" si="0"/>
        <v>43</v>
      </c>
      <c r="C23" s="659"/>
      <c r="D23" s="655">
        <v>21</v>
      </c>
      <c r="E23" s="657">
        <v>9</v>
      </c>
      <c r="F23" s="657">
        <v>13</v>
      </c>
    </row>
    <row r="24" spans="1:6" ht="12">
      <c r="A24" s="652" t="s">
        <v>741</v>
      </c>
      <c r="B24" s="653">
        <f t="shared" si="0"/>
        <v>28</v>
      </c>
      <c r="C24" s="654"/>
      <c r="D24" s="655">
        <v>23</v>
      </c>
      <c r="E24" s="657">
        <v>2</v>
      </c>
      <c r="F24" s="657">
        <v>3</v>
      </c>
    </row>
    <row r="25" spans="1:6" ht="12">
      <c r="A25" s="652" t="s">
        <v>253</v>
      </c>
      <c r="B25" s="660"/>
      <c r="C25" s="654"/>
      <c r="D25" s="654"/>
      <c r="E25" s="656"/>
      <c r="F25" s="656"/>
    </row>
    <row r="26" spans="1:6" ht="12">
      <c r="A26" s="652" t="s">
        <v>257</v>
      </c>
      <c r="B26" s="660"/>
      <c r="C26" s="654"/>
      <c r="D26" s="654"/>
      <c r="E26" s="656"/>
      <c r="F26" s="656"/>
    </row>
    <row r="27" spans="1:6" ht="12">
      <c r="A27" s="652" t="s">
        <v>258</v>
      </c>
      <c r="B27" s="660"/>
      <c r="C27" s="654"/>
      <c r="D27" s="654"/>
      <c r="E27" s="656"/>
      <c r="F27" s="656"/>
    </row>
    <row r="28" spans="1:6" ht="12">
      <c r="A28" s="652" t="s">
        <v>148</v>
      </c>
      <c r="B28" s="660"/>
      <c r="C28" s="654"/>
      <c r="D28" s="654"/>
      <c r="E28" s="656"/>
      <c r="F28" s="656"/>
    </row>
    <row r="29" spans="1:6" ht="12">
      <c r="A29" s="652" t="s">
        <v>149</v>
      </c>
      <c r="B29" s="653">
        <f aca="true" t="shared" si="1" ref="B29:B34">SUM(D29:F29)</f>
        <v>21</v>
      </c>
      <c r="C29" s="654"/>
      <c r="D29" s="655">
        <v>21</v>
      </c>
      <c r="E29" s="656"/>
      <c r="F29" s="656"/>
    </row>
    <row r="30" spans="1:6" ht="12">
      <c r="A30" s="652" t="s">
        <v>150</v>
      </c>
      <c r="B30" s="653">
        <f t="shared" si="1"/>
        <v>26</v>
      </c>
      <c r="C30" s="654"/>
      <c r="D30" s="655">
        <v>19</v>
      </c>
      <c r="E30" s="657">
        <v>3</v>
      </c>
      <c r="F30" s="657">
        <v>4</v>
      </c>
    </row>
    <row r="31" spans="1:6" ht="12">
      <c r="A31" s="652" t="s">
        <v>151</v>
      </c>
      <c r="B31" s="653">
        <f t="shared" si="1"/>
        <v>136</v>
      </c>
      <c r="C31" s="654"/>
      <c r="D31" s="655">
        <v>45</v>
      </c>
      <c r="E31" s="657">
        <v>15</v>
      </c>
      <c r="F31" s="657">
        <v>76</v>
      </c>
    </row>
    <row r="32" spans="1:6" ht="12">
      <c r="A32" s="652" t="s">
        <v>152</v>
      </c>
      <c r="B32" s="653">
        <f t="shared" si="1"/>
        <v>15</v>
      </c>
      <c r="C32" s="654"/>
      <c r="D32" s="655">
        <v>15</v>
      </c>
      <c r="E32" s="656"/>
      <c r="F32" s="656"/>
    </row>
    <row r="33" spans="1:6" ht="12">
      <c r="A33" s="652" t="s">
        <v>153</v>
      </c>
      <c r="B33" s="661">
        <f t="shared" si="1"/>
        <v>34</v>
      </c>
      <c r="C33" s="662"/>
      <c r="D33" s="655">
        <v>24</v>
      </c>
      <c r="E33" s="657">
        <v>5</v>
      </c>
      <c r="F33" s="657">
        <v>5</v>
      </c>
    </row>
    <row r="34" spans="1:6" ht="12">
      <c r="A34" s="652" t="s">
        <v>154</v>
      </c>
      <c r="B34" s="653">
        <f t="shared" si="1"/>
        <v>45</v>
      </c>
      <c r="C34" s="654"/>
      <c r="D34" s="655">
        <v>30</v>
      </c>
      <c r="E34" s="657">
        <v>3</v>
      </c>
      <c r="F34" s="657">
        <v>12</v>
      </c>
    </row>
    <row r="35" spans="1:6" ht="12">
      <c r="A35" s="645" t="s">
        <v>109</v>
      </c>
      <c r="B35" s="646">
        <f>SUM(B36:B51)</f>
        <v>598</v>
      </c>
      <c r="C35" s="650"/>
      <c r="D35" s="648">
        <f>SUM(D36:D51)</f>
        <v>288</v>
      </c>
      <c r="E35" s="649">
        <f>SUM(E36:E51)</f>
        <v>92</v>
      </c>
      <c r="F35" s="649">
        <f>SUM(F36:F51)</f>
        <v>218</v>
      </c>
    </row>
    <row r="36" spans="1:6" ht="12">
      <c r="A36" s="652" t="s">
        <v>155</v>
      </c>
      <c r="B36" s="663">
        <f aca="true" t="shared" si="2" ref="B36:B51">SUM(D36:F36)</f>
        <v>149</v>
      </c>
      <c r="C36" s="659"/>
      <c r="D36" s="655">
        <v>80</v>
      </c>
      <c r="E36" s="657">
        <v>28</v>
      </c>
      <c r="F36" s="657">
        <v>41</v>
      </c>
    </row>
    <row r="37" spans="1:6" ht="12">
      <c r="A37" s="652" t="s">
        <v>156</v>
      </c>
      <c r="B37" s="653">
        <f t="shared" si="2"/>
        <v>32</v>
      </c>
      <c r="C37" s="654"/>
      <c r="D37" s="655">
        <v>14</v>
      </c>
      <c r="E37" s="657">
        <v>1</v>
      </c>
      <c r="F37" s="657">
        <v>17</v>
      </c>
    </row>
    <row r="38" spans="1:6" ht="12">
      <c r="A38" s="652" t="s">
        <v>157</v>
      </c>
      <c r="B38" s="653">
        <f t="shared" si="2"/>
        <v>34</v>
      </c>
      <c r="C38" s="654"/>
      <c r="D38" s="655">
        <v>16</v>
      </c>
      <c r="E38" s="657">
        <v>2</v>
      </c>
      <c r="F38" s="657">
        <v>16</v>
      </c>
    </row>
    <row r="39" spans="1:6" ht="12">
      <c r="A39" s="652" t="s">
        <v>158</v>
      </c>
      <c r="B39" s="653">
        <f t="shared" si="2"/>
        <v>26</v>
      </c>
      <c r="C39" s="654"/>
      <c r="D39" s="655">
        <v>21</v>
      </c>
      <c r="E39" s="657">
        <v>1</v>
      </c>
      <c r="F39" s="657">
        <v>4</v>
      </c>
    </row>
    <row r="40" spans="1:6" ht="12">
      <c r="A40" s="652" t="s">
        <v>159</v>
      </c>
      <c r="B40" s="653">
        <f t="shared" si="2"/>
        <v>52</v>
      </c>
      <c r="C40" s="654"/>
      <c r="D40" s="655">
        <v>26</v>
      </c>
      <c r="E40" s="657">
        <v>12</v>
      </c>
      <c r="F40" s="657">
        <v>14</v>
      </c>
    </row>
    <row r="41" spans="1:6" ht="12">
      <c r="A41" s="652" t="s">
        <v>160</v>
      </c>
      <c r="B41" s="653">
        <f t="shared" si="2"/>
        <v>30</v>
      </c>
      <c r="C41" s="654"/>
      <c r="D41" s="655">
        <v>9</v>
      </c>
      <c r="E41" s="657">
        <v>12</v>
      </c>
      <c r="F41" s="657">
        <v>9</v>
      </c>
    </row>
    <row r="42" spans="1:6" ht="12">
      <c r="A42" s="652" t="s">
        <v>161</v>
      </c>
      <c r="B42" s="653">
        <f t="shared" si="2"/>
        <v>26</v>
      </c>
      <c r="C42" s="654"/>
      <c r="D42" s="655">
        <v>13</v>
      </c>
      <c r="E42" s="657">
        <v>3</v>
      </c>
      <c r="F42" s="657">
        <v>10</v>
      </c>
    </row>
    <row r="43" spans="1:6" ht="12">
      <c r="A43" s="652" t="s">
        <v>162</v>
      </c>
      <c r="B43" s="653">
        <f t="shared" si="2"/>
        <v>19</v>
      </c>
      <c r="C43" s="654"/>
      <c r="D43" s="655">
        <v>8</v>
      </c>
      <c r="E43" s="657">
        <v>4</v>
      </c>
      <c r="F43" s="657">
        <v>7</v>
      </c>
    </row>
    <row r="44" spans="1:6" ht="12">
      <c r="A44" s="652" t="s">
        <v>163</v>
      </c>
      <c r="B44" s="653">
        <f t="shared" si="2"/>
        <v>15</v>
      </c>
      <c r="C44" s="654"/>
      <c r="D44" s="655">
        <v>5</v>
      </c>
      <c r="E44" s="657">
        <v>1</v>
      </c>
      <c r="F44" s="657">
        <v>9</v>
      </c>
    </row>
    <row r="45" spans="1:6" ht="12">
      <c r="A45" s="652" t="s">
        <v>164</v>
      </c>
      <c r="B45" s="653">
        <f t="shared" si="2"/>
        <v>20</v>
      </c>
      <c r="C45" s="654"/>
      <c r="D45" s="655">
        <v>6</v>
      </c>
      <c r="E45" s="657">
        <v>6</v>
      </c>
      <c r="F45" s="657">
        <v>8</v>
      </c>
    </row>
    <row r="46" spans="1:6" ht="12">
      <c r="A46" s="652" t="s">
        <v>165</v>
      </c>
      <c r="B46" s="653">
        <f t="shared" si="2"/>
        <v>22</v>
      </c>
      <c r="C46" s="654"/>
      <c r="D46" s="655">
        <v>9</v>
      </c>
      <c r="E46" s="656"/>
      <c r="F46" s="657">
        <v>13</v>
      </c>
    </row>
    <row r="47" spans="1:6" ht="12">
      <c r="A47" s="652" t="s">
        <v>166</v>
      </c>
      <c r="B47" s="653">
        <f t="shared" si="2"/>
        <v>13</v>
      </c>
      <c r="C47" s="654"/>
      <c r="D47" s="655">
        <v>4</v>
      </c>
      <c r="E47" s="657">
        <v>4</v>
      </c>
      <c r="F47" s="657">
        <v>5</v>
      </c>
    </row>
    <row r="48" spans="1:6" ht="12">
      <c r="A48" s="652" t="s">
        <v>167</v>
      </c>
      <c r="B48" s="653">
        <f t="shared" si="2"/>
        <v>69</v>
      </c>
      <c r="C48" s="654"/>
      <c r="D48" s="655">
        <v>38</v>
      </c>
      <c r="E48" s="657">
        <v>9</v>
      </c>
      <c r="F48" s="657">
        <v>22</v>
      </c>
    </row>
    <row r="49" spans="1:6" ht="12">
      <c r="A49" s="652" t="s">
        <v>168</v>
      </c>
      <c r="B49" s="653">
        <f t="shared" si="2"/>
        <v>23</v>
      </c>
      <c r="C49" s="654"/>
      <c r="D49" s="655">
        <v>8</v>
      </c>
      <c r="E49" s="657">
        <v>2</v>
      </c>
      <c r="F49" s="657">
        <v>13</v>
      </c>
    </row>
    <row r="50" spans="1:6" ht="12">
      <c r="A50" s="652" t="s">
        <v>188</v>
      </c>
      <c r="B50" s="653">
        <f t="shared" si="2"/>
        <v>3</v>
      </c>
      <c r="C50" s="654"/>
      <c r="D50" s="654"/>
      <c r="E50" s="656"/>
      <c r="F50" s="657">
        <v>3</v>
      </c>
    </row>
    <row r="51" spans="1:6" ht="12">
      <c r="A51" s="652" t="s">
        <v>742</v>
      </c>
      <c r="B51" s="653">
        <f t="shared" si="2"/>
        <v>65</v>
      </c>
      <c r="C51" s="654"/>
      <c r="D51" s="655">
        <v>31</v>
      </c>
      <c r="E51" s="657">
        <v>7</v>
      </c>
      <c r="F51" s="657">
        <v>27</v>
      </c>
    </row>
    <row r="52" spans="1:9" ht="12">
      <c r="A52" s="664" t="s">
        <v>743</v>
      </c>
      <c r="B52" s="664"/>
      <c r="C52" s="664"/>
      <c r="D52" s="664"/>
      <c r="E52" s="664"/>
      <c r="F52" s="664" t="s">
        <v>744</v>
      </c>
      <c r="G52" s="664"/>
      <c r="H52" s="664"/>
      <c r="I52" s="664"/>
    </row>
    <row r="53" spans="1:4" ht="12">
      <c r="A53" s="664" t="s">
        <v>745</v>
      </c>
      <c r="B53" s="664"/>
      <c r="C53" s="664"/>
      <c r="D53" s="664"/>
    </row>
    <row r="62" ht="12">
      <c r="BD62" s="630" t="s">
        <v>472</v>
      </c>
    </row>
  </sheetData>
  <sheetProtection password="CA55" sheet="1" objects="1" scenarios="1"/>
  <mergeCells count="2">
    <mergeCell ref="A1:F1"/>
    <mergeCell ref="A2:F2"/>
  </mergeCells>
  <printOptions horizontalCentered="1"/>
  <pageMargins left="2.42" right="2.56" top="0.5905511811023623" bottom="0.58" header="0" footer="0"/>
  <pageSetup horizontalDpi="300" verticalDpi="3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H53"/>
  <sheetViews>
    <sheetView showGridLines="0" workbookViewId="0" topLeftCell="A2">
      <selection activeCell="A8" sqref="A8"/>
    </sheetView>
  </sheetViews>
  <sheetFormatPr defaultColWidth="15.3984375" defaultRowHeight="9"/>
  <cols>
    <col min="1" max="1" width="73" style="665" customWidth="1"/>
    <col min="2" max="2" width="13" style="665" customWidth="1"/>
    <col min="3" max="3" width="3.796875" style="665" customWidth="1"/>
    <col min="4" max="10" width="13.3984375" style="665" customWidth="1"/>
    <col min="11" max="11" width="12.59765625" style="665" customWidth="1"/>
    <col min="12" max="12" width="5.796875" style="665" customWidth="1"/>
    <col min="13" max="13" width="2.59765625" style="665" customWidth="1"/>
    <col min="14" max="16384" width="15.3984375" style="665" customWidth="1"/>
  </cols>
  <sheetData>
    <row r="2" spans="1:11" ht="12">
      <c r="A2" s="1186" t="s">
        <v>74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</row>
    <row r="3" spans="1:11" ht="12">
      <c r="A3" s="1186" t="s">
        <v>746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</row>
    <row r="4" spans="1:11" ht="12">
      <c r="A4" s="666"/>
      <c r="B4" s="666"/>
      <c r="C4" s="666"/>
      <c r="D4" s="666"/>
      <c r="E4" s="666"/>
      <c r="F4" s="666"/>
      <c r="G4" s="666"/>
      <c r="H4" s="666"/>
      <c r="I4" s="666"/>
      <c r="J4" s="666"/>
      <c r="K4" s="666"/>
    </row>
    <row r="5" spans="1:11" ht="12">
      <c r="A5" s="667" t="s">
        <v>15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</row>
    <row r="6" spans="1:11" ht="12">
      <c r="A6" s="668"/>
      <c r="B6" s="669"/>
      <c r="C6" s="670"/>
      <c r="D6" s="1187" t="s">
        <v>747</v>
      </c>
      <c r="E6" s="1188"/>
      <c r="F6" s="1189" t="s">
        <v>748</v>
      </c>
      <c r="G6" s="1190"/>
      <c r="H6" s="1187" t="s">
        <v>749</v>
      </c>
      <c r="I6" s="1188"/>
      <c r="J6" s="1187" t="s">
        <v>750</v>
      </c>
      <c r="K6" s="1188"/>
    </row>
    <row r="7" spans="1:11" ht="12">
      <c r="A7" s="671" t="s">
        <v>80</v>
      </c>
      <c r="B7" s="1184" t="s">
        <v>128</v>
      </c>
      <c r="C7" s="1185"/>
      <c r="D7" s="672" t="s">
        <v>180</v>
      </c>
      <c r="E7" s="673" t="s">
        <v>181</v>
      </c>
      <c r="F7" s="674" t="s">
        <v>180</v>
      </c>
      <c r="G7" s="675" t="s">
        <v>179</v>
      </c>
      <c r="H7" s="674" t="s">
        <v>751</v>
      </c>
      <c r="I7" s="676" t="s">
        <v>752</v>
      </c>
      <c r="J7" s="674" t="s">
        <v>183</v>
      </c>
      <c r="K7" s="676" t="s">
        <v>181</v>
      </c>
    </row>
    <row r="8" spans="1:21" ht="12">
      <c r="A8" s="677" t="s">
        <v>82</v>
      </c>
      <c r="B8" s="678">
        <f>SUM(B9+B15+B35)</f>
        <v>1075</v>
      </c>
      <c r="C8" s="679" t="s">
        <v>286</v>
      </c>
      <c r="D8" s="680">
        <f aca="true" t="shared" si="0" ref="D8:K8">SUM(D9+D15+D35)</f>
        <v>824</v>
      </c>
      <c r="E8" s="681">
        <f t="shared" si="0"/>
        <v>251</v>
      </c>
      <c r="F8" s="681">
        <f t="shared" si="0"/>
        <v>469</v>
      </c>
      <c r="G8" s="681">
        <f t="shared" si="0"/>
        <v>125</v>
      </c>
      <c r="H8" s="681">
        <f t="shared" si="0"/>
        <v>101</v>
      </c>
      <c r="I8" s="681">
        <f t="shared" si="0"/>
        <v>33</v>
      </c>
      <c r="J8" s="681">
        <f t="shared" si="0"/>
        <v>254</v>
      </c>
      <c r="K8" s="681">
        <f t="shared" si="0"/>
        <v>93</v>
      </c>
      <c r="U8" s="682"/>
    </row>
    <row r="9" spans="1:22" ht="12">
      <c r="A9" s="683" t="s">
        <v>84</v>
      </c>
      <c r="B9" s="678">
        <f>SUM(B10+B12)</f>
        <v>22</v>
      </c>
      <c r="C9" s="684"/>
      <c r="D9" s="680">
        <f>SUM(D10+D12)</f>
        <v>20</v>
      </c>
      <c r="E9" s="681">
        <f>SUM(E10+E12)</f>
        <v>2</v>
      </c>
      <c r="F9" s="681">
        <f>SUM(F10+F12)</f>
        <v>17</v>
      </c>
      <c r="G9" s="681">
        <f>SUM(G10+G12)</f>
        <v>1</v>
      </c>
      <c r="H9" s="685"/>
      <c r="I9" s="685"/>
      <c r="J9" s="681">
        <f>SUM(J10+J12)</f>
        <v>3</v>
      </c>
      <c r="K9" s="681">
        <f>SUM(K10+K12)</f>
        <v>1</v>
      </c>
      <c r="V9" s="682"/>
    </row>
    <row r="10" spans="1:22" ht="12">
      <c r="A10" s="683" t="s">
        <v>600</v>
      </c>
      <c r="B10" s="678">
        <f>SUM(B11)</f>
        <v>9</v>
      </c>
      <c r="C10" s="684"/>
      <c r="D10" s="680">
        <f>SUM(D11)</f>
        <v>9</v>
      </c>
      <c r="E10" s="685"/>
      <c r="F10" s="681">
        <f>SUM(F11)</f>
        <v>9</v>
      </c>
      <c r="G10" s="685"/>
      <c r="H10" s="685"/>
      <c r="I10" s="685"/>
      <c r="J10" s="685"/>
      <c r="K10" s="685"/>
      <c r="V10" s="682"/>
    </row>
    <row r="11" spans="1:22" ht="12">
      <c r="A11" s="686" t="s">
        <v>601</v>
      </c>
      <c r="B11" s="687">
        <f>SUM(D11:E11)</f>
        <v>9</v>
      </c>
      <c r="C11" s="688"/>
      <c r="D11" s="689">
        <f>(F11+H11+J11)</f>
        <v>9</v>
      </c>
      <c r="E11" s="690"/>
      <c r="F11" s="691">
        <v>9</v>
      </c>
      <c r="G11" s="690"/>
      <c r="H11" s="690"/>
      <c r="I11" s="690"/>
      <c r="J11" s="690"/>
      <c r="K11" s="690"/>
      <c r="V11" s="682"/>
    </row>
    <row r="12" spans="1:22" ht="12">
      <c r="A12" s="683" t="s">
        <v>279</v>
      </c>
      <c r="B12" s="678">
        <f>SUM(B13:B14)</f>
        <v>13</v>
      </c>
      <c r="C12" s="684"/>
      <c r="D12" s="680">
        <f>SUM(D13:D14)</f>
        <v>11</v>
      </c>
      <c r="E12" s="681">
        <f>SUM(E13:E14)</f>
        <v>2</v>
      </c>
      <c r="F12" s="681">
        <f>SUM(F13:F14)</f>
        <v>8</v>
      </c>
      <c r="G12" s="681">
        <f>SUM(G13:G14)</f>
        <v>1</v>
      </c>
      <c r="H12" s="685"/>
      <c r="I12" s="685"/>
      <c r="J12" s="681">
        <f>SUM(J13:J14)</f>
        <v>3</v>
      </c>
      <c r="K12" s="681">
        <f>SUM(K13:K14)</f>
        <v>1</v>
      </c>
      <c r="V12" s="682"/>
    </row>
    <row r="13" spans="1:11" ht="12">
      <c r="A13" s="686" t="s">
        <v>602</v>
      </c>
      <c r="B13" s="692">
        <f>SUM(D13:E13)</f>
        <v>6</v>
      </c>
      <c r="C13" s="693"/>
      <c r="D13" s="689">
        <f aca="true" t="shared" si="1" ref="D13:D25">(F13+H13+J13)</f>
        <v>5</v>
      </c>
      <c r="E13" s="691">
        <f aca="true" t="shared" si="2" ref="E13:E25">(G13+I13+K13)</f>
        <v>1</v>
      </c>
      <c r="F13" s="691">
        <v>2</v>
      </c>
      <c r="G13" s="690"/>
      <c r="H13" s="690"/>
      <c r="I13" s="690"/>
      <c r="J13" s="691">
        <v>3</v>
      </c>
      <c r="K13" s="691">
        <v>1</v>
      </c>
    </row>
    <row r="14" spans="1:22" ht="12">
      <c r="A14" s="686" t="s">
        <v>603</v>
      </c>
      <c r="B14" s="687">
        <f>SUM(D14:E14)</f>
        <v>7</v>
      </c>
      <c r="C14" s="688"/>
      <c r="D14" s="689">
        <f t="shared" si="1"/>
        <v>6</v>
      </c>
      <c r="E14" s="691">
        <f t="shared" si="2"/>
        <v>1</v>
      </c>
      <c r="F14" s="691">
        <v>6</v>
      </c>
      <c r="G14" s="691">
        <v>1</v>
      </c>
      <c r="H14" s="690"/>
      <c r="I14" s="690"/>
      <c r="J14" s="690"/>
      <c r="K14" s="690"/>
      <c r="V14" s="682"/>
    </row>
    <row r="15" spans="1:22" ht="12">
      <c r="A15" s="683" t="s">
        <v>90</v>
      </c>
      <c r="B15" s="678">
        <f>SUM(B16+B17+B18+B23+B24+B28+B29+B30+B31+B32+B33+B34)</f>
        <v>455</v>
      </c>
      <c r="C15" s="684"/>
      <c r="D15" s="680">
        <f t="shared" si="1"/>
        <v>375</v>
      </c>
      <c r="E15" s="681">
        <f t="shared" si="2"/>
        <v>80</v>
      </c>
      <c r="F15" s="681">
        <f aca="true" t="shared" si="3" ref="F15:K15">SUM(F16+F17+F18+F23+F24+F28+F29+F30+F31+F32+F33+F34)</f>
        <v>238</v>
      </c>
      <c r="G15" s="681">
        <f t="shared" si="3"/>
        <v>50</v>
      </c>
      <c r="H15" s="681">
        <f t="shared" si="3"/>
        <v>34</v>
      </c>
      <c r="I15" s="681">
        <f t="shared" si="3"/>
        <v>8</v>
      </c>
      <c r="J15" s="681">
        <f t="shared" si="3"/>
        <v>103</v>
      </c>
      <c r="K15" s="681">
        <f t="shared" si="3"/>
        <v>22</v>
      </c>
      <c r="V15" s="682"/>
    </row>
    <row r="16" spans="1:22" ht="12">
      <c r="A16" s="686" t="s">
        <v>604</v>
      </c>
      <c r="B16" s="687">
        <f aca="true" t="shared" si="4" ref="B16:B25">SUM(D16:E16)</f>
        <v>49</v>
      </c>
      <c r="C16" s="688"/>
      <c r="D16" s="689">
        <f t="shared" si="1"/>
        <v>47</v>
      </c>
      <c r="E16" s="691">
        <f t="shared" si="2"/>
        <v>2</v>
      </c>
      <c r="F16" s="691">
        <v>45</v>
      </c>
      <c r="G16" s="691">
        <v>2</v>
      </c>
      <c r="H16" s="691">
        <v>2</v>
      </c>
      <c r="I16" s="690"/>
      <c r="J16" s="690"/>
      <c r="K16" s="690"/>
      <c r="V16" s="682"/>
    </row>
    <row r="17" spans="1:22" ht="12">
      <c r="A17" s="686" t="s">
        <v>138</v>
      </c>
      <c r="B17" s="687">
        <f t="shared" si="4"/>
        <v>7</v>
      </c>
      <c r="C17" s="688"/>
      <c r="D17" s="689">
        <f t="shared" si="1"/>
        <v>6</v>
      </c>
      <c r="E17" s="691">
        <f t="shared" si="2"/>
        <v>1</v>
      </c>
      <c r="F17" s="691">
        <v>2</v>
      </c>
      <c r="G17" s="690"/>
      <c r="H17" s="690"/>
      <c r="I17" s="691">
        <v>1</v>
      </c>
      <c r="J17" s="691">
        <v>4</v>
      </c>
      <c r="K17" s="690"/>
      <c r="V17" s="682"/>
    </row>
    <row r="18" spans="1:11" ht="12">
      <c r="A18" s="686" t="s">
        <v>184</v>
      </c>
      <c r="B18" s="687">
        <f t="shared" si="4"/>
        <v>51</v>
      </c>
      <c r="C18" s="688"/>
      <c r="D18" s="689">
        <f t="shared" si="1"/>
        <v>42</v>
      </c>
      <c r="E18" s="691">
        <f t="shared" si="2"/>
        <v>9</v>
      </c>
      <c r="F18" s="691">
        <f>SUM(F19:F22)</f>
        <v>35</v>
      </c>
      <c r="G18" s="691">
        <f>SUM(G19:G22)</f>
        <v>6</v>
      </c>
      <c r="H18" s="691">
        <f>SUM(H19:H22)</f>
        <v>2</v>
      </c>
      <c r="I18" s="690"/>
      <c r="J18" s="691">
        <f>SUM(J19:J22)</f>
        <v>5</v>
      </c>
      <c r="K18" s="691">
        <f>SUM(K19:K22)</f>
        <v>3</v>
      </c>
    </row>
    <row r="19" spans="1:11" ht="12">
      <c r="A19" s="686" t="s">
        <v>253</v>
      </c>
      <c r="B19" s="687">
        <f t="shared" si="4"/>
        <v>17</v>
      </c>
      <c r="C19" s="688"/>
      <c r="D19" s="689">
        <f t="shared" si="1"/>
        <v>13</v>
      </c>
      <c r="E19" s="691">
        <f t="shared" si="2"/>
        <v>4</v>
      </c>
      <c r="F19" s="691">
        <v>10</v>
      </c>
      <c r="G19" s="691">
        <v>2</v>
      </c>
      <c r="H19" s="691">
        <v>1</v>
      </c>
      <c r="I19" s="690"/>
      <c r="J19" s="691">
        <v>2</v>
      </c>
      <c r="K19" s="691">
        <v>2</v>
      </c>
    </row>
    <row r="20" spans="1:11" ht="12">
      <c r="A20" s="686" t="s">
        <v>254</v>
      </c>
      <c r="B20" s="687">
        <f t="shared" si="4"/>
        <v>16</v>
      </c>
      <c r="C20" s="688"/>
      <c r="D20" s="689">
        <f t="shared" si="1"/>
        <v>14</v>
      </c>
      <c r="E20" s="691">
        <f t="shared" si="2"/>
        <v>2</v>
      </c>
      <c r="F20" s="691">
        <v>12</v>
      </c>
      <c r="G20" s="691">
        <v>2</v>
      </c>
      <c r="H20" s="691">
        <v>1</v>
      </c>
      <c r="I20" s="690"/>
      <c r="J20" s="691">
        <v>1</v>
      </c>
      <c r="K20" s="690"/>
    </row>
    <row r="21" spans="1:11" ht="12">
      <c r="A21" s="686" t="s">
        <v>256</v>
      </c>
      <c r="B21" s="687">
        <f t="shared" si="4"/>
        <v>12</v>
      </c>
      <c r="C21" s="688"/>
      <c r="D21" s="689">
        <f t="shared" si="1"/>
        <v>10</v>
      </c>
      <c r="E21" s="691">
        <f t="shared" si="2"/>
        <v>2</v>
      </c>
      <c r="F21" s="691">
        <v>9</v>
      </c>
      <c r="G21" s="691">
        <v>1</v>
      </c>
      <c r="H21" s="690"/>
      <c r="I21" s="690"/>
      <c r="J21" s="691">
        <v>1</v>
      </c>
      <c r="K21" s="691">
        <v>1</v>
      </c>
    </row>
    <row r="22" spans="1:11" ht="12">
      <c r="A22" s="686" t="s">
        <v>255</v>
      </c>
      <c r="B22" s="687">
        <f t="shared" si="4"/>
        <v>6</v>
      </c>
      <c r="C22" s="688"/>
      <c r="D22" s="689">
        <f t="shared" si="1"/>
        <v>5</v>
      </c>
      <c r="E22" s="691">
        <f t="shared" si="2"/>
        <v>1</v>
      </c>
      <c r="F22" s="691">
        <v>4</v>
      </c>
      <c r="G22" s="691">
        <v>1</v>
      </c>
      <c r="H22" s="690"/>
      <c r="I22" s="690"/>
      <c r="J22" s="691">
        <v>1</v>
      </c>
      <c r="K22" s="690"/>
    </row>
    <row r="23" spans="1:11" ht="12">
      <c r="A23" s="686" t="s">
        <v>186</v>
      </c>
      <c r="B23" s="687">
        <f t="shared" si="4"/>
        <v>43</v>
      </c>
      <c r="C23" s="688"/>
      <c r="D23" s="689">
        <f t="shared" si="1"/>
        <v>38</v>
      </c>
      <c r="E23" s="691">
        <f t="shared" si="2"/>
        <v>5</v>
      </c>
      <c r="F23" s="691">
        <v>19</v>
      </c>
      <c r="G23" s="691">
        <v>2</v>
      </c>
      <c r="H23" s="691">
        <v>8</v>
      </c>
      <c r="I23" s="691">
        <v>1</v>
      </c>
      <c r="J23" s="691">
        <v>11</v>
      </c>
      <c r="K23" s="691">
        <v>2</v>
      </c>
    </row>
    <row r="24" spans="1:11" ht="12">
      <c r="A24" s="686" t="s">
        <v>721</v>
      </c>
      <c r="B24" s="687">
        <f t="shared" si="4"/>
        <v>28</v>
      </c>
      <c r="C24" s="688"/>
      <c r="D24" s="689">
        <f t="shared" si="1"/>
        <v>21</v>
      </c>
      <c r="E24" s="691">
        <f t="shared" si="2"/>
        <v>7</v>
      </c>
      <c r="F24" s="691">
        <f aca="true" t="shared" si="5" ref="F24:K24">SUM(F25:F27)</f>
        <v>18</v>
      </c>
      <c r="G24" s="691">
        <f t="shared" si="5"/>
        <v>5</v>
      </c>
      <c r="H24" s="691">
        <f t="shared" si="5"/>
        <v>1</v>
      </c>
      <c r="I24" s="691">
        <f t="shared" si="5"/>
        <v>1</v>
      </c>
      <c r="J24" s="691">
        <f t="shared" si="5"/>
        <v>2</v>
      </c>
      <c r="K24" s="691">
        <f t="shared" si="5"/>
        <v>1</v>
      </c>
    </row>
    <row r="25" spans="1:11" ht="12">
      <c r="A25" s="686" t="s">
        <v>253</v>
      </c>
      <c r="B25" s="687">
        <f t="shared" si="4"/>
        <v>28</v>
      </c>
      <c r="C25" s="688"/>
      <c r="D25" s="689">
        <f t="shared" si="1"/>
        <v>21</v>
      </c>
      <c r="E25" s="691">
        <f t="shared" si="2"/>
        <v>7</v>
      </c>
      <c r="F25" s="691">
        <v>18</v>
      </c>
      <c r="G25" s="691">
        <v>5</v>
      </c>
      <c r="H25" s="691">
        <v>1</v>
      </c>
      <c r="I25" s="691">
        <v>1</v>
      </c>
      <c r="J25" s="691">
        <v>2</v>
      </c>
      <c r="K25" s="691">
        <v>1</v>
      </c>
    </row>
    <row r="26" spans="1:11" ht="12">
      <c r="A26" s="686" t="s">
        <v>257</v>
      </c>
      <c r="B26" s="694"/>
      <c r="C26" s="688"/>
      <c r="D26" s="688"/>
      <c r="E26" s="690"/>
      <c r="F26" s="690"/>
      <c r="G26" s="690"/>
      <c r="H26" s="690"/>
      <c r="I26" s="690"/>
      <c r="J26" s="690"/>
      <c r="K26" s="690"/>
    </row>
    <row r="27" spans="1:11" ht="12">
      <c r="A27" s="686" t="s">
        <v>258</v>
      </c>
      <c r="B27" s="694"/>
      <c r="C27" s="688"/>
      <c r="D27" s="688"/>
      <c r="E27" s="690"/>
      <c r="F27" s="690"/>
      <c r="G27" s="690"/>
      <c r="H27" s="690"/>
      <c r="I27" s="690"/>
      <c r="J27" s="690"/>
      <c r="K27" s="690"/>
    </row>
    <row r="28" spans="1:22" ht="12">
      <c r="A28" s="686" t="s">
        <v>148</v>
      </c>
      <c r="B28" s="694"/>
      <c r="C28" s="688"/>
      <c r="D28" s="688"/>
      <c r="E28" s="690"/>
      <c r="F28" s="690"/>
      <c r="G28" s="690"/>
      <c r="H28" s="690"/>
      <c r="I28" s="690"/>
      <c r="J28" s="690"/>
      <c r="K28" s="690"/>
      <c r="V28" s="682"/>
    </row>
    <row r="29" spans="1:34" ht="12">
      <c r="A29" s="686" t="s">
        <v>149</v>
      </c>
      <c r="B29" s="687">
        <f aca="true" t="shared" si="6" ref="B29:B34">SUM(D29:E29)</f>
        <v>21</v>
      </c>
      <c r="C29" s="688"/>
      <c r="D29" s="689">
        <f aca="true" t="shared" si="7" ref="D29:D51">(F29+H29+J29)</f>
        <v>21</v>
      </c>
      <c r="E29" s="690"/>
      <c r="F29" s="691">
        <v>21</v>
      </c>
      <c r="G29" s="690"/>
      <c r="H29" s="690"/>
      <c r="I29" s="690"/>
      <c r="J29" s="690"/>
      <c r="K29" s="690"/>
      <c r="U29" s="682"/>
      <c r="V29" s="682"/>
      <c r="W29" s="682"/>
      <c r="X29" s="682"/>
      <c r="Y29" s="682"/>
      <c r="Z29" s="682"/>
      <c r="AA29" s="682"/>
      <c r="AB29" s="682"/>
      <c r="AC29" s="682"/>
      <c r="AD29" s="682"/>
      <c r="AE29" s="682"/>
      <c r="AF29" s="682"/>
      <c r="AG29" s="682"/>
      <c r="AH29" s="682"/>
    </row>
    <row r="30" spans="1:22" ht="12">
      <c r="A30" s="686" t="s">
        <v>150</v>
      </c>
      <c r="B30" s="687">
        <f t="shared" si="6"/>
        <v>26</v>
      </c>
      <c r="C30" s="688"/>
      <c r="D30" s="689">
        <f t="shared" si="7"/>
        <v>20</v>
      </c>
      <c r="E30" s="691">
        <f aca="true" t="shared" si="8" ref="E30:E49">(G30+I30+K30)</f>
        <v>6</v>
      </c>
      <c r="F30" s="691">
        <v>14</v>
      </c>
      <c r="G30" s="691">
        <v>5</v>
      </c>
      <c r="H30" s="691">
        <v>3</v>
      </c>
      <c r="I30" s="690"/>
      <c r="J30" s="691">
        <v>3</v>
      </c>
      <c r="K30" s="691">
        <v>1</v>
      </c>
      <c r="V30" s="682"/>
    </row>
    <row r="31" spans="1:22" ht="12">
      <c r="A31" s="686" t="s">
        <v>151</v>
      </c>
      <c r="B31" s="687">
        <f t="shared" si="6"/>
        <v>136</v>
      </c>
      <c r="C31" s="688"/>
      <c r="D31" s="689">
        <f t="shared" si="7"/>
        <v>116</v>
      </c>
      <c r="E31" s="691">
        <f t="shared" si="8"/>
        <v>20</v>
      </c>
      <c r="F31" s="691">
        <v>36</v>
      </c>
      <c r="G31" s="691">
        <v>9</v>
      </c>
      <c r="H31" s="691">
        <v>13</v>
      </c>
      <c r="I31" s="691">
        <v>2</v>
      </c>
      <c r="J31" s="691">
        <v>67</v>
      </c>
      <c r="K31" s="691">
        <v>9</v>
      </c>
      <c r="V31" s="682"/>
    </row>
    <row r="32" spans="1:11" ht="12">
      <c r="A32" s="686" t="s">
        <v>152</v>
      </c>
      <c r="B32" s="687">
        <f t="shared" si="6"/>
        <v>15</v>
      </c>
      <c r="C32" s="688"/>
      <c r="D32" s="689">
        <f t="shared" si="7"/>
        <v>11</v>
      </c>
      <c r="E32" s="691">
        <f t="shared" si="8"/>
        <v>4</v>
      </c>
      <c r="F32" s="691">
        <v>11</v>
      </c>
      <c r="G32" s="691">
        <v>4</v>
      </c>
      <c r="H32" s="690"/>
      <c r="I32" s="690"/>
      <c r="J32" s="690"/>
      <c r="K32" s="690"/>
    </row>
    <row r="33" spans="1:11" ht="12">
      <c r="A33" s="686" t="s">
        <v>153</v>
      </c>
      <c r="B33" s="687">
        <f t="shared" si="6"/>
        <v>34</v>
      </c>
      <c r="C33" s="688"/>
      <c r="D33" s="689">
        <f t="shared" si="7"/>
        <v>27</v>
      </c>
      <c r="E33" s="691">
        <f t="shared" si="8"/>
        <v>7</v>
      </c>
      <c r="F33" s="691">
        <v>19</v>
      </c>
      <c r="G33" s="691">
        <v>5</v>
      </c>
      <c r="H33" s="691">
        <v>3</v>
      </c>
      <c r="I33" s="691">
        <v>2</v>
      </c>
      <c r="J33" s="691">
        <v>5</v>
      </c>
      <c r="K33" s="690"/>
    </row>
    <row r="34" spans="1:11" ht="12">
      <c r="A34" s="686" t="s">
        <v>154</v>
      </c>
      <c r="B34" s="687">
        <f t="shared" si="6"/>
        <v>45</v>
      </c>
      <c r="C34" s="688"/>
      <c r="D34" s="689">
        <f t="shared" si="7"/>
        <v>26</v>
      </c>
      <c r="E34" s="691">
        <f t="shared" si="8"/>
        <v>19</v>
      </c>
      <c r="F34" s="691">
        <v>18</v>
      </c>
      <c r="G34" s="691">
        <v>12</v>
      </c>
      <c r="H34" s="691">
        <v>2</v>
      </c>
      <c r="I34" s="691">
        <v>1</v>
      </c>
      <c r="J34" s="691">
        <v>6</v>
      </c>
      <c r="K34" s="691">
        <v>6</v>
      </c>
    </row>
    <row r="35" spans="1:11" ht="12">
      <c r="A35" s="683" t="s">
        <v>109</v>
      </c>
      <c r="B35" s="678">
        <f>SUM(B36:B51)</f>
        <v>598</v>
      </c>
      <c r="C35" s="684"/>
      <c r="D35" s="680">
        <f t="shared" si="7"/>
        <v>429</v>
      </c>
      <c r="E35" s="681">
        <f t="shared" si="8"/>
        <v>169</v>
      </c>
      <c r="F35" s="681">
        <f aca="true" t="shared" si="9" ref="F35:K35">SUM(F36:F51)</f>
        <v>214</v>
      </c>
      <c r="G35" s="681">
        <f t="shared" si="9"/>
        <v>74</v>
      </c>
      <c r="H35" s="681">
        <f t="shared" si="9"/>
        <v>67</v>
      </c>
      <c r="I35" s="681">
        <f t="shared" si="9"/>
        <v>25</v>
      </c>
      <c r="J35" s="681">
        <f t="shared" si="9"/>
        <v>148</v>
      </c>
      <c r="K35" s="681">
        <f t="shared" si="9"/>
        <v>70</v>
      </c>
    </row>
    <row r="36" spans="1:11" ht="12">
      <c r="A36" s="686" t="s">
        <v>753</v>
      </c>
      <c r="B36" s="687">
        <f aca="true" t="shared" si="10" ref="B36:B51">SUM(D36:E36)</f>
        <v>149</v>
      </c>
      <c r="C36" s="688"/>
      <c r="D36" s="689">
        <f t="shared" si="7"/>
        <v>111</v>
      </c>
      <c r="E36" s="691">
        <f t="shared" si="8"/>
        <v>38</v>
      </c>
      <c r="F36" s="691">
        <v>59</v>
      </c>
      <c r="G36" s="691">
        <v>21</v>
      </c>
      <c r="H36" s="691">
        <v>22</v>
      </c>
      <c r="I36" s="691">
        <v>6</v>
      </c>
      <c r="J36" s="691">
        <v>30</v>
      </c>
      <c r="K36" s="691">
        <v>11</v>
      </c>
    </row>
    <row r="37" spans="1:11" ht="12">
      <c r="A37" s="686" t="s">
        <v>754</v>
      </c>
      <c r="B37" s="687">
        <f t="shared" si="10"/>
        <v>32</v>
      </c>
      <c r="C37" s="688"/>
      <c r="D37" s="689">
        <f t="shared" si="7"/>
        <v>23</v>
      </c>
      <c r="E37" s="691">
        <f t="shared" si="8"/>
        <v>9</v>
      </c>
      <c r="F37" s="691">
        <v>11</v>
      </c>
      <c r="G37" s="691">
        <v>3</v>
      </c>
      <c r="H37" s="691">
        <v>1</v>
      </c>
      <c r="I37" s="690"/>
      <c r="J37" s="691">
        <v>11</v>
      </c>
      <c r="K37" s="691">
        <v>6</v>
      </c>
    </row>
    <row r="38" spans="1:11" ht="12">
      <c r="A38" s="686" t="s">
        <v>755</v>
      </c>
      <c r="B38" s="687">
        <f t="shared" si="10"/>
        <v>34</v>
      </c>
      <c r="C38" s="688"/>
      <c r="D38" s="689">
        <f t="shared" si="7"/>
        <v>29</v>
      </c>
      <c r="E38" s="691">
        <f t="shared" si="8"/>
        <v>5</v>
      </c>
      <c r="F38" s="691">
        <v>15</v>
      </c>
      <c r="G38" s="691">
        <v>1</v>
      </c>
      <c r="H38" s="691">
        <v>2</v>
      </c>
      <c r="I38" s="690"/>
      <c r="J38" s="691">
        <v>12</v>
      </c>
      <c r="K38" s="691">
        <v>4</v>
      </c>
    </row>
    <row r="39" spans="1:11" ht="12">
      <c r="A39" s="686" t="s">
        <v>756</v>
      </c>
      <c r="B39" s="687">
        <f t="shared" si="10"/>
        <v>26</v>
      </c>
      <c r="C39" s="688"/>
      <c r="D39" s="689">
        <f t="shared" si="7"/>
        <v>23</v>
      </c>
      <c r="E39" s="691">
        <f t="shared" si="8"/>
        <v>3</v>
      </c>
      <c r="F39" s="691">
        <v>19</v>
      </c>
      <c r="G39" s="691">
        <v>2</v>
      </c>
      <c r="H39" s="691">
        <v>1</v>
      </c>
      <c r="I39" s="690"/>
      <c r="J39" s="691">
        <v>3</v>
      </c>
      <c r="K39" s="691">
        <v>1</v>
      </c>
    </row>
    <row r="40" spans="1:11" ht="12">
      <c r="A40" s="686" t="s">
        <v>757</v>
      </c>
      <c r="B40" s="687">
        <f t="shared" si="10"/>
        <v>52</v>
      </c>
      <c r="C40" s="688"/>
      <c r="D40" s="689">
        <f t="shared" si="7"/>
        <v>38</v>
      </c>
      <c r="E40" s="691">
        <f t="shared" si="8"/>
        <v>14</v>
      </c>
      <c r="F40" s="691">
        <v>25</v>
      </c>
      <c r="G40" s="691">
        <v>1</v>
      </c>
      <c r="H40" s="691">
        <v>5</v>
      </c>
      <c r="I40" s="691">
        <v>7</v>
      </c>
      <c r="J40" s="691">
        <v>8</v>
      </c>
      <c r="K40" s="691">
        <v>6</v>
      </c>
    </row>
    <row r="41" spans="1:11" ht="12">
      <c r="A41" s="686" t="s">
        <v>758</v>
      </c>
      <c r="B41" s="687">
        <f t="shared" si="10"/>
        <v>30</v>
      </c>
      <c r="C41" s="688"/>
      <c r="D41" s="689">
        <f t="shared" si="7"/>
        <v>22</v>
      </c>
      <c r="E41" s="691">
        <f t="shared" si="8"/>
        <v>8</v>
      </c>
      <c r="F41" s="691">
        <v>4</v>
      </c>
      <c r="G41" s="691">
        <v>5</v>
      </c>
      <c r="H41" s="691">
        <v>11</v>
      </c>
      <c r="I41" s="691">
        <v>1</v>
      </c>
      <c r="J41" s="691">
        <v>7</v>
      </c>
      <c r="K41" s="691">
        <v>2</v>
      </c>
    </row>
    <row r="42" spans="1:11" ht="12">
      <c r="A42" s="686" t="s">
        <v>759</v>
      </c>
      <c r="B42" s="687">
        <f t="shared" si="10"/>
        <v>26</v>
      </c>
      <c r="C42" s="688"/>
      <c r="D42" s="689">
        <f t="shared" si="7"/>
        <v>22</v>
      </c>
      <c r="E42" s="691">
        <f t="shared" si="8"/>
        <v>4</v>
      </c>
      <c r="F42" s="691">
        <v>12</v>
      </c>
      <c r="G42" s="691">
        <v>1</v>
      </c>
      <c r="H42" s="691">
        <v>2</v>
      </c>
      <c r="I42" s="691">
        <v>1</v>
      </c>
      <c r="J42" s="691">
        <v>8</v>
      </c>
      <c r="K42" s="691">
        <v>2</v>
      </c>
    </row>
    <row r="43" spans="1:11" ht="12">
      <c r="A43" s="686" t="s">
        <v>760</v>
      </c>
      <c r="B43" s="687">
        <f t="shared" si="10"/>
        <v>19</v>
      </c>
      <c r="C43" s="688"/>
      <c r="D43" s="689">
        <f t="shared" si="7"/>
        <v>14</v>
      </c>
      <c r="E43" s="691">
        <f t="shared" si="8"/>
        <v>5</v>
      </c>
      <c r="F43" s="691">
        <v>7</v>
      </c>
      <c r="G43" s="691">
        <v>1</v>
      </c>
      <c r="H43" s="691">
        <v>4</v>
      </c>
      <c r="I43" s="690"/>
      <c r="J43" s="691">
        <v>3</v>
      </c>
      <c r="K43" s="691">
        <v>4</v>
      </c>
    </row>
    <row r="44" spans="1:11" ht="12">
      <c r="A44" s="686" t="s">
        <v>761</v>
      </c>
      <c r="B44" s="687">
        <f t="shared" si="10"/>
        <v>15</v>
      </c>
      <c r="C44" s="688"/>
      <c r="D44" s="689">
        <f t="shared" si="7"/>
        <v>13</v>
      </c>
      <c r="E44" s="691">
        <f t="shared" si="8"/>
        <v>2</v>
      </c>
      <c r="F44" s="691">
        <v>5</v>
      </c>
      <c r="G44" s="690"/>
      <c r="H44" s="690"/>
      <c r="I44" s="691">
        <v>1</v>
      </c>
      <c r="J44" s="691">
        <v>8</v>
      </c>
      <c r="K44" s="691">
        <v>1</v>
      </c>
    </row>
    <row r="45" spans="1:11" ht="12">
      <c r="A45" s="686" t="s">
        <v>762</v>
      </c>
      <c r="B45" s="687">
        <f t="shared" si="10"/>
        <v>20</v>
      </c>
      <c r="C45" s="688"/>
      <c r="D45" s="689">
        <f t="shared" si="7"/>
        <v>13</v>
      </c>
      <c r="E45" s="691">
        <f t="shared" si="8"/>
        <v>7</v>
      </c>
      <c r="F45" s="691">
        <v>6</v>
      </c>
      <c r="G45" s="690"/>
      <c r="H45" s="691">
        <v>4</v>
      </c>
      <c r="I45" s="691">
        <v>2</v>
      </c>
      <c r="J45" s="691">
        <v>3</v>
      </c>
      <c r="K45" s="691">
        <v>5</v>
      </c>
    </row>
    <row r="46" spans="1:11" ht="12">
      <c r="A46" s="686" t="s">
        <v>763</v>
      </c>
      <c r="B46" s="687">
        <f t="shared" si="10"/>
        <v>22</v>
      </c>
      <c r="C46" s="688"/>
      <c r="D46" s="689">
        <f t="shared" si="7"/>
        <v>18</v>
      </c>
      <c r="E46" s="691">
        <f t="shared" si="8"/>
        <v>4</v>
      </c>
      <c r="F46" s="691">
        <v>7</v>
      </c>
      <c r="G46" s="691">
        <v>2</v>
      </c>
      <c r="H46" s="690"/>
      <c r="I46" s="690"/>
      <c r="J46" s="691">
        <v>11</v>
      </c>
      <c r="K46" s="691">
        <v>2</v>
      </c>
    </row>
    <row r="47" spans="1:11" ht="12">
      <c r="A47" s="686" t="s">
        <v>764</v>
      </c>
      <c r="B47" s="687">
        <f t="shared" si="10"/>
        <v>13</v>
      </c>
      <c r="C47" s="688"/>
      <c r="D47" s="689">
        <f t="shared" si="7"/>
        <v>11</v>
      </c>
      <c r="E47" s="691">
        <f t="shared" si="8"/>
        <v>2</v>
      </c>
      <c r="F47" s="691">
        <v>4</v>
      </c>
      <c r="G47" s="690"/>
      <c r="H47" s="691">
        <v>4</v>
      </c>
      <c r="I47" s="690"/>
      <c r="J47" s="691">
        <v>3</v>
      </c>
      <c r="K47" s="691">
        <v>2</v>
      </c>
    </row>
    <row r="48" spans="1:11" ht="12">
      <c r="A48" s="686" t="s">
        <v>765</v>
      </c>
      <c r="B48" s="687">
        <f t="shared" si="10"/>
        <v>69</v>
      </c>
      <c r="C48" s="688"/>
      <c r="D48" s="689">
        <f t="shared" si="7"/>
        <v>56</v>
      </c>
      <c r="E48" s="691">
        <f t="shared" si="8"/>
        <v>13</v>
      </c>
      <c r="F48" s="691">
        <v>31</v>
      </c>
      <c r="G48" s="691">
        <v>7</v>
      </c>
      <c r="H48" s="691">
        <v>6</v>
      </c>
      <c r="I48" s="691">
        <v>3</v>
      </c>
      <c r="J48" s="691">
        <v>19</v>
      </c>
      <c r="K48" s="691">
        <v>3</v>
      </c>
    </row>
    <row r="49" spans="1:11" ht="12">
      <c r="A49" s="686" t="s">
        <v>766</v>
      </c>
      <c r="B49" s="687">
        <f t="shared" si="10"/>
        <v>23</v>
      </c>
      <c r="C49" s="688"/>
      <c r="D49" s="689">
        <f t="shared" si="7"/>
        <v>17</v>
      </c>
      <c r="E49" s="691">
        <f t="shared" si="8"/>
        <v>6</v>
      </c>
      <c r="F49" s="691">
        <v>6</v>
      </c>
      <c r="G49" s="691">
        <v>2</v>
      </c>
      <c r="H49" s="691">
        <v>2</v>
      </c>
      <c r="I49" s="690"/>
      <c r="J49" s="691">
        <v>9</v>
      </c>
      <c r="K49" s="691">
        <v>4</v>
      </c>
    </row>
    <row r="50" spans="1:11" ht="12">
      <c r="A50" s="686" t="s">
        <v>767</v>
      </c>
      <c r="B50" s="687">
        <f t="shared" si="10"/>
        <v>3</v>
      </c>
      <c r="C50" s="688"/>
      <c r="D50" s="689">
        <f t="shared" si="7"/>
        <v>3</v>
      </c>
      <c r="E50" s="690"/>
      <c r="F50" s="690"/>
      <c r="G50" s="690"/>
      <c r="H50" s="690"/>
      <c r="I50" s="690"/>
      <c r="J50" s="691">
        <v>3</v>
      </c>
      <c r="K50" s="690"/>
    </row>
    <row r="51" spans="1:11" ht="12">
      <c r="A51" s="686" t="s">
        <v>731</v>
      </c>
      <c r="B51" s="687">
        <f t="shared" si="10"/>
        <v>65</v>
      </c>
      <c r="C51" s="688"/>
      <c r="D51" s="689">
        <f t="shared" si="7"/>
        <v>16</v>
      </c>
      <c r="E51" s="691">
        <f>(G51+I51+K51)</f>
        <v>49</v>
      </c>
      <c r="F51" s="691">
        <v>3</v>
      </c>
      <c r="G51" s="691">
        <v>28</v>
      </c>
      <c r="H51" s="691">
        <v>3</v>
      </c>
      <c r="I51" s="691">
        <v>4</v>
      </c>
      <c r="J51" s="691">
        <v>10</v>
      </c>
      <c r="K51" s="691">
        <v>17</v>
      </c>
    </row>
    <row r="52" spans="1:14" ht="12">
      <c r="A52" s="695" t="s">
        <v>768</v>
      </c>
      <c r="B52" s="695"/>
      <c r="C52" s="695"/>
      <c r="D52" s="695"/>
      <c r="E52" s="695"/>
      <c r="F52" s="695"/>
      <c r="G52" s="695"/>
      <c r="H52" s="695"/>
      <c r="I52" s="695"/>
      <c r="J52" s="696" t="s">
        <v>171</v>
      </c>
      <c r="K52" s="695"/>
      <c r="L52" s="695"/>
      <c r="M52" s="695"/>
      <c r="N52" s="695"/>
    </row>
    <row r="53" spans="1:2" ht="12">
      <c r="A53" s="695" t="s">
        <v>733</v>
      </c>
      <c r="B53" s="695"/>
    </row>
  </sheetData>
  <sheetProtection password="CA55" sheet="1" objects="1" scenarios="1"/>
  <mergeCells count="7">
    <mergeCell ref="B7:C7"/>
    <mergeCell ref="A2:K2"/>
    <mergeCell ref="A3:K3"/>
    <mergeCell ref="J6:K6"/>
    <mergeCell ref="H6:I6"/>
    <mergeCell ref="F6:G6"/>
    <mergeCell ref="D6:E6"/>
  </mergeCells>
  <printOptions horizontalCentered="1"/>
  <pageMargins left="0.5905511811023623" right="0.5905511811023623" top="0.3937007874015748" bottom="0.35433070866141736" header="0" footer="0.1968503937007874"/>
  <pageSetup horizontalDpi="300" verticalDpi="3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53"/>
  <sheetViews>
    <sheetView showGridLines="0" workbookViewId="0" topLeftCell="A1">
      <selection activeCell="A1" sqref="A1:R1"/>
    </sheetView>
  </sheetViews>
  <sheetFormatPr defaultColWidth="10.59765625" defaultRowHeight="9"/>
  <cols>
    <col min="1" max="1" width="61.796875" style="697" customWidth="1"/>
    <col min="2" max="2" width="10.59765625" style="697" customWidth="1"/>
    <col min="3" max="3" width="2.59765625" style="697" customWidth="1"/>
    <col min="4" max="4" width="17" style="697" customWidth="1"/>
    <col min="5" max="5" width="9" style="697" customWidth="1"/>
    <col min="6" max="6" width="10.59765625" style="697" customWidth="1"/>
    <col min="7" max="7" width="12.3984375" style="697" customWidth="1"/>
    <col min="8" max="8" width="17.3984375" style="697" customWidth="1"/>
    <col min="9" max="10" width="11" style="697" customWidth="1"/>
    <col min="11" max="11" width="12.3984375" style="697" customWidth="1"/>
    <col min="12" max="12" width="17" style="697" customWidth="1"/>
    <col min="13" max="13" width="9.796875" style="697" customWidth="1"/>
    <col min="14" max="14" width="11.19921875" style="697" customWidth="1"/>
    <col min="15" max="15" width="12.3984375" style="697" customWidth="1"/>
    <col min="16" max="16" width="16.796875" style="697" customWidth="1"/>
    <col min="17" max="17" width="9" style="697" customWidth="1"/>
    <col min="18" max="18" width="11.3984375" style="697" customWidth="1"/>
    <col min="19" max="16384" width="10.59765625" style="697" customWidth="1"/>
  </cols>
  <sheetData>
    <row r="1" spans="1:18" ht="12">
      <c r="A1" s="1194" t="s">
        <v>74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</row>
    <row r="2" spans="1:18" ht="12">
      <c r="A2" s="1194" t="s">
        <v>769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1194"/>
      <c r="R2" s="1194"/>
    </row>
    <row r="3" spans="1:18" ht="12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</row>
    <row r="4" spans="1:18" ht="12">
      <c r="A4" s="699" t="s">
        <v>23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</row>
    <row r="5" spans="1:18" ht="12">
      <c r="A5" s="700" t="s">
        <v>52</v>
      </c>
      <c r="B5" s="701"/>
      <c r="C5" s="702"/>
      <c r="D5" s="1191" t="s">
        <v>770</v>
      </c>
      <c r="E5" s="1192"/>
      <c r="F5" s="1192"/>
      <c r="G5" s="701" t="s">
        <v>771</v>
      </c>
      <c r="H5" s="1191" t="s">
        <v>772</v>
      </c>
      <c r="I5" s="1195"/>
      <c r="J5" s="1195"/>
      <c r="K5" s="705"/>
      <c r="L5" s="1192" t="s">
        <v>773</v>
      </c>
      <c r="M5" s="1192"/>
      <c r="N5" s="1192"/>
      <c r="O5" s="705"/>
      <c r="P5" s="1191" t="s">
        <v>750</v>
      </c>
      <c r="Q5" s="1192"/>
      <c r="R5" s="1193"/>
    </row>
    <row r="6" spans="1:18" ht="12">
      <c r="A6" s="706" t="s">
        <v>80</v>
      </c>
      <c r="B6" s="706" t="s">
        <v>682</v>
      </c>
      <c r="C6" s="707"/>
      <c r="D6" s="703" t="s">
        <v>683</v>
      </c>
      <c r="E6" s="1191" t="s">
        <v>640</v>
      </c>
      <c r="F6" s="1193"/>
      <c r="G6" s="708" t="s">
        <v>248</v>
      </c>
      <c r="H6" s="709" t="s">
        <v>636</v>
      </c>
      <c r="I6" s="1191" t="s">
        <v>637</v>
      </c>
      <c r="J6" s="1192"/>
      <c r="K6" s="708" t="s">
        <v>248</v>
      </c>
      <c r="L6" s="704" t="s">
        <v>636</v>
      </c>
      <c r="M6" s="1191" t="s">
        <v>637</v>
      </c>
      <c r="N6" s="1192"/>
      <c r="O6" s="710" t="s">
        <v>638</v>
      </c>
      <c r="P6" s="704" t="s">
        <v>636</v>
      </c>
      <c r="Q6" s="1191" t="s">
        <v>637</v>
      </c>
      <c r="R6" s="1193"/>
    </row>
    <row r="7" spans="1:18" ht="12">
      <c r="A7" s="711"/>
      <c r="B7" s="712"/>
      <c r="C7" s="713"/>
      <c r="D7" s="713"/>
      <c r="E7" s="714" t="s">
        <v>774</v>
      </c>
      <c r="F7" s="715" t="s">
        <v>775</v>
      </c>
      <c r="G7" s="716"/>
      <c r="H7" s="711"/>
      <c r="I7" s="717" t="s">
        <v>776</v>
      </c>
      <c r="J7" s="718" t="s">
        <v>775</v>
      </c>
      <c r="K7" s="716"/>
      <c r="L7" s="711"/>
      <c r="M7" s="714" t="s">
        <v>777</v>
      </c>
      <c r="N7" s="715" t="s">
        <v>775</v>
      </c>
      <c r="O7" s="716"/>
      <c r="P7" s="711"/>
      <c r="Q7" s="714" t="s">
        <v>776</v>
      </c>
      <c r="R7" s="715" t="s">
        <v>775</v>
      </c>
    </row>
    <row r="8" spans="1:18" ht="12">
      <c r="A8" s="714" t="s">
        <v>82</v>
      </c>
      <c r="B8" s="719">
        <f>SUM(B9+B15+B35)</f>
        <v>1075</v>
      </c>
      <c r="C8" s="720" t="s">
        <v>286</v>
      </c>
      <c r="D8" s="721">
        <f>SUM(D9+D15+D35)</f>
        <v>824</v>
      </c>
      <c r="E8" s="722">
        <f>SUM(E9+E15+E35)</f>
        <v>251</v>
      </c>
      <c r="F8" s="723">
        <f>(E8/B8)*100</f>
        <v>23.348837209302324</v>
      </c>
      <c r="G8" s="722">
        <f>SUM(G9+G15+G35)</f>
        <v>594</v>
      </c>
      <c r="H8" s="722">
        <f>SUM(H9+H15+H35)</f>
        <v>469</v>
      </c>
      <c r="I8" s="722">
        <f>SUM(I15+I35+I9)</f>
        <v>125</v>
      </c>
      <c r="J8" s="723">
        <f>(I8/G8)*100</f>
        <v>21.043771043771045</v>
      </c>
      <c r="K8" s="722">
        <f>SUM(K9+K15+K35)</f>
        <v>134</v>
      </c>
      <c r="L8" s="722">
        <f>SUM(L9+L15+L35)</f>
        <v>101</v>
      </c>
      <c r="M8" s="722">
        <f>SUM(M15+M35)</f>
        <v>33</v>
      </c>
      <c r="N8" s="723">
        <f>(M8/K8)*100</f>
        <v>24.62686567164179</v>
      </c>
      <c r="O8" s="722">
        <f>SUM(O15+O35+O9)</f>
        <v>347</v>
      </c>
      <c r="P8" s="722">
        <f>SUM(P15+P35+P9)</f>
        <v>254</v>
      </c>
      <c r="Q8" s="722">
        <f>SUM(Q15+Q35+Q9)</f>
        <v>93</v>
      </c>
      <c r="R8" s="723">
        <f>(Q8/O8)*100</f>
        <v>26.801152737752158</v>
      </c>
    </row>
    <row r="9" spans="1:18" ht="12">
      <c r="A9" s="714" t="s">
        <v>84</v>
      </c>
      <c r="B9" s="719">
        <f>SUM(B10+B12)</f>
        <v>22</v>
      </c>
      <c r="C9" s="713"/>
      <c r="D9" s="721">
        <f>(D10+D12)</f>
        <v>20</v>
      </c>
      <c r="E9" s="722">
        <f>(E10+E12)</f>
        <v>2</v>
      </c>
      <c r="F9" s="723">
        <f>(E9/B9)*100</f>
        <v>9.090909090909092</v>
      </c>
      <c r="G9" s="722">
        <f>(G10+G12)</f>
        <v>18</v>
      </c>
      <c r="H9" s="722">
        <f>(H10+H12)</f>
        <v>17</v>
      </c>
      <c r="I9" s="722">
        <f>(I10+I12)</f>
        <v>1</v>
      </c>
      <c r="J9" s="711"/>
      <c r="K9" s="711"/>
      <c r="L9" s="711"/>
      <c r="M9" s="711"/>
      <c r="N9" s="711"/>
      <c r="O9" s="722">
        <f>(O10+O12)</f>
        <v>4</v>
      </c>
      <c r="P9" s="722">
        <f>(P10+P12)</f>
        <v>3</v>
      </c>
      <c r="Q9" s="722">
        <f>(Q10+Q12)</f>
        <v>1</v>
      </c>
      <c r="R9" s="722">
        <f>(R10+R12)</f>
        <v>25</v>
      </c>
    </row>
    <row r="10" spans="1:18" ht="12">
      <c r="A10" s="714" t="s">
        <v>600</v>
      </c>
      <c r="B10" s="719">
        <f>SUM(D10:E10)</f>
        <v>9</v>
      </c>
      <c r="C10" s="713"/>
      <c r="D10" s="721">
        <f>SUM(H10+L10+P10)</f>
        <v>9</v>
      </c>
      <c r="E10" s="711"/>
      <c r="F10" s="723"/>
      <c r="G10" s="722">
        <f>(G11)</f>
        <v>9</v>
      </c>
      <c r="H10" s="722">
        <f>(H11)</f>
        <v>9</v>
      </c>
      <c r="I10" s="711"/>
      <c r="J10" s="711"/>
      <c r="K10" s="711"/>
      <c r="L10" s="711"/>
      <c r="M10" s="711"/>
      <c r="N10" s="711"/>
      <c r="O10" s="711"/>
      <c r="P10" s="711"/>
      <c r="Q10" s="711"/>
      <c r="R10" s="711"/>
    </row>
    <row r="11" spans="1:18" ht="12">
      <c r="A11" s="724" t="s">
        <v>601</v>
      </c>
      <c r="B11" s="725">
        <f>SUM(D11:E11)</f>
        <v>9</v>
      </c>
      <c r="C11" s="726"/>
      <c r="D11" s="727">
        <f>SUM(H11+L11+P11)</f>
        <v>9</v>
      </c>
      <c r="E11" s="728"/>
      <c r="F11" s="729"/>
      <c r="G11" s="730">
        <f>(H11)</f>
        <v>9</v>
      </c>
      <c r="H11" s="730">
        <v>9</v>
      </c>
      <c r="I11" s="728"/>
      <c r="J11" s="728"/>
      <c r="K11" s="728"/>
      <c r="L11" s="728"/>
      <c r="M11" s="728"/>
      <c r="N11" s="728"/>
      <c r="O11" s="728"/>
      <c r="P11" s="728"/>
      <c r="Q11" s="728"/>
      <c r="R11" s="728"/>
    </row>
    <row r="12" spans="1:18" ht="12">
      <c r="A12" s="714" t="s">
        <v>279</v>
      </c>
      <c r="B12" s="719">
        <f>SUM(B13:B14)</f>
        <v>13</v>
      </c>
      <c r="C12" s="713"/>
      <c r="D12" s="721">
        <f>SUM(D13:D14)</f>
        <v>11</v>
      </c>
      <c r="E12" s="722">
        <f>SUM(E13:E14)</f>
        <v>2</v>
      </c>
      <c r="F12" s="723">
        <f aca="true" t="shared" si="0" ref="F12:F25">(E12/B12)*100</f>
        <v>15.384615384615385</v>
      </c>
      <c r="G12" s="722">
        <f>SUM(G13:G14)</f>
        <v>9</v>
      </c>
      <c r="H12" s="722">
        <f>SUM(H13:H14)</f>
        <v>8</v>
      </c>
      <c r="I12" s="722">
        <f>SUM(I13:I14)</f>
        <v>1</v>
      </c>
      <c r="J12" s="711"/>
      <c r="K12" s="711"/>
      <c r="L12" s="711"/>
      <c r="M12" s="711"/>
      <c r="N12" s="711"/>
      <c r="O12" s="722">
        <f>SUM(O13:O14)</f>
        <v>4</v>
      </c>
      <c r="P12" s="722">
        <f>SUM(P13:P14)</f>
        <v>3</v>
      </c>
      <c r="Q12" s="722">
        <f>SUM(Q13:Q14)</f>
        <v>1</v>
      </c>
      <c r="R12" s="723">
        <f>(Q12/O12)*100</f>
        <v>25</v>
      </c>
    </row>
    <row r="13" spans="1:18" ht="12">
      <c r="A13" s="724" t="s">
        <v>602</v>
      </c>
      <c r="B13" s="725">
        <f>SUM(D13:E13)</f>
        <v>6</v>
      </c>
      <c r="C13" s="726"/>
      <c r="D13" s="727">
        <f>SUM(H13+L13+P13)</f>
        <v>5</v>
      </c>
      <c r="E13" s="730">
        <f>SUM(I13+M13+Q13)</f>
        <v>1</v>
      </c>
      <c r="F13" s="729">
        <f t="shared" si="0"/>
        <v>16.666666666666664</v>
      </c>
      <c r="G13" s="730">
        <f>(H13+I13)</f>
        <v>2</v>
      </c>
      <c r="H13" s="730">
        <v>2</v>
      </c>
      <c r="I13" s="728"/>
      <c r="J13" s="729"/>
      <c r="K13" s="728"/>
      <c r="L13" s="728"/>
      <c r="M13" s="728"/>
      <c r="N13" s="729"/>
      <c r="O13" s="730">
        <f>(P13+Q13)</f>
        <v>4</v>
      </c>
      <c r="P13" s="730">
        <v>3</v>
      </c>
      <c r="Q13" s="730">
        <v>1</v>
      </c>
      <c r="R13" s="729">
        <f>(Q13/O13)*100</f>
        <v>25</v>
      </c>
    </row>
    <row r="14" spans="1:18" ht="12">
      <c r="A14" s="724" t="s">
        <v>603</v>
      </c>
      <c r="B14" s="725">
        <f>SUM(D14:E14)</f>
        <v>7</v>
      </c>
      <c r="C14" s="726"/>
      <c r="D14" s="727">
        <f>SUM(H14+L14+P14)</f>
        <v>6</v>
      </c>
      <c r="E14" s="730">
        <f>SUM(I14+M14+Q14)</f>
        <v>1</v>
      </c>
      <c r="F14" s="729">
        <f t="shared" si="0"/>
        <v>14.285714285714285</v>
      </c>
      <c r="G14" s="730">
        <f>(H14+I14)</f>
        <v>7</v>
      </c>
      <c r="H14" s="730">
        <v>6</v>
      </c>
      <c r="I14" s="730">
        <v>1</v>
      </c>
      <c r="J14" s="729">
        <f>(I14/G14)*100</f>
        <v>14.285714285714285</v>
      </c>
      <c r="K14" s="728"/>
      <c r="L14" s="728"/>
      <c r="M14" s="728"/>
      <c r="N14" s="728"/>
      <c r="O14" s="728"/>
      <c r="P14" s="728"/>
      <c r="Q14" s="728"/>
      <c r="R14" s="728"/>
    </row>
    <row r="15" spans="1:18" ht="12">
      <c r="A15" s="714" t="s">
        <v>90</v>
      </c>
      <c r="B15" s="719">
        <f>(B16+B17+B18+B23+B24+B28+B29+B30+B31+B32+B33+B34)</f>
        <v>455</v>
      </c>
      <c r="C15" s="713"/>
      <c r="D15" s="721">
        <f>(D16+D17+D18+D23+D24+D28+D29+D30+D31+D32+D33+D34)</f>
        <v>375</v>
      </c>
      <c r="E15" s="722">
        <f>(E16+E17+E18+E23+E24+E28+E29+E30+E31+E32+E33+E34)</f>
        <v>80</v>
      </c>
      <c r="F15" s="723">
        <f t="shared" si="0"/>
        <v>17.582417582417584</v>
      </c>
      <c r="G15" s="722">
        <f>(G16+G17+G18+G23+G24+G28+G29+G30+G31+G32+G33+G34)</f>
        <v>288</v>
      </c>
      <c r="H15" s="722">
        <f>(H16+H17+H18+H23+H24+H28+H29+H30+H31+H32+H33+H34)</f>
        <v>238</v>
      </c>
      <c r="I15" s="722">
        <f>(I16+I17+I18+I23+I24+I28+I29+I30+I31+I32+I33+I34)</f>
        <v>50</v>
      </c>
      <c r="J15" s="723">
        <f>(I15/G15)*100</f>
        <v>17.36111111111111</v>
      </c>
      <c r="K15" s="722">
        <f>(K16+K17+K18+K23+K24+K28+K29+K30+K31+K32+K33+K34)</f>
        <v>42</v>
      </c>
      <c r="L15" s="722">
        <f>(L16+L17+L18+L23+L24+L28+L29+L30+L31+L32+L33+L34)</f>
        <v>34</v>
      </c>
      <c r="M15" s="722">
        <f>(M16+M17+M18+M23+M24+M28+M29+M30+M31+M32+M33+M34)</f>
        <v>8</v>
      </c>
      <c r="N15" s="723">
        <f>(M15/K15)*100</f>
        <v>19.047619047619047</v>
      </c>
      <c r="O15" s="722">
        <f>(O16+O17+O18+O23+O24+O28+O29+O30+O31+O32+O33+O34)</f>
        <v>125</v>
      </c>
      <c r="P15" s="722">
        <f>(P16+P17+P18+P23+P24+P28+P29+P30+P31+P32+P33+P34)</f>
        <v>103</v>
      </c>
      <c r="Q15" s="722">
        <f>(Q16+Q17+Q18+Q23+Q24+Q28+Q29+Q30+Q31+Q32+Q33+Q34)</f>
        <v>22</v>
      </c>
      <c r="R15" s="723">
        <f>(Q15/O15)*100</f>
        <v>17.599999999999998</v>
      </c>
    </row>
    <row r="16" spans="1:18" ht="12">
      <c r="A16" s="724" t="s">
        <v>604</v>
      </c>
      <c r="B16" s="725">
        <f>SUM(D16:E16)</f>
        <v>49</v>
      </c>
      <c r="C16" s="726"/>
      <c r="D16" s="727">
        <f>SUM(H16+L16+P16)</f>
        <v>47</v>
      </c>
      <c r="E16" s="730">
        <f>SUM(I16+M16+Q16)</f>
        <v>2</v>
      </c>
      <c r="F16" s="729">
        <f t="shared" si="0"/>
        <v>4.081632653061225</v>
      </c>
      <c r="G16" s="730">
        <f>(H16+I16)</f>
        <v>47</v>
      </c>
      <c r="H16" s="731">
        <v>45</v>
      </c>
      <c r="I16" s="730">
        <v>2</v>
      </c>
      <c r="J16" s="729">
        <f>(I16/G16)*100</f>
        <v>4.25531914893617</v>
      </c>
      <c r="K16" s="730">
        <f>SUM(L16:M16)</f>
        <v>2</v>
      </c>
      <c r="L16" s="730">
        <v>2</v>
      </c>
      <c r="M16" s="728"/>
      <c r="N16" s="729"/>
      <c r="O16" s="728"/>
      <c r="P16" s="728"/>
      <c r="Q16" s="728"/>
      <c r="R16" s="729"/>
    </row>
    <row r="17" spans="1:18" ht="12">
      <c r="A17" s="724" t="s">
        <v>138</v>
      </c>
      <c r="B17" s="725">
        <f>SUM(D17:E17)</f>
        <v>7</v>
      </c>
      <c r="C17" s="726"/>
      <c r="D17" s="727">
        <f>SUM(H17+L17+P17)</f>
        <v>6</v>
      </c>
      <c r="E17" s="730">
        <f>SUM(I17+M17+Q17)</f>
        <v>1</v>
      </c>
      <c r="F17" s="729">
        <f t="shared" si="0"/>
        <v>14.285714285714285</v>
      </c>
      <c r="G17" s="730">
        <f>(H17+I17)</f>
        <v>2</v>
      </c>
      <c r="H17" s="730">
        <v>2</v>
      </c>
      <c r="I17" s="728"/>
      <c r="J17" s="729"/>
      <c r="K17" s="730">
        <f>SUM(L17:M17)</f>
        <v>1</v>
      </c>
      <c r="L17" s="728"/>
      <c r="M17" s="730">
        <v>1</v>
      </c>
      <c r="N17" s="729">
        <f>(M17/K17)*100</f>
        <v>100</v>
      </c>
      <c r="O17" s="730">
        <f aca="true" t="shared" si="1" ref="O17:O25">SUM(P17:Q17)</f>
        <v>4</v>
      </c>
      <c r="P17" s="730">
        <v>4</v>
      </c>
      <c r="Q17" s="728"/>
      <c r="R17" s="729"/>
    </row>
    <row r="18" spans="1:18" ht="12">
      <c r="A18" s="724" t="s">
        <v>184</v>
      </c>
      <c r="B18" s="725">
        <f>SUM(B19:B22)</f>
        <v>51</v>
      </c>
      <c r="C18" s="726"/>
      <c r="D18" s="727">
        <f>SUM(D19:D22)</f>
        <v>42</v>
      </c>
      <c r="E18" s="730">
        <f>SUM(E19:E22)</f>
        <v>9</v>
      </c>
      <c r="F18" s="729">
        <f t="shared" si="0"/>
        <v>17.647058823529413</v>
      </c>
      <c r="G18" s="730">
        <f>SUM(G19:G22)</f>
        <v>41</v>
      </c>
      <c r="H18" s="730">
        <f>SUM(H19:H22)</f>
        <v>35</v>
      </c>
      <c r="I18" s="730">
        <f>SUM(I19:I22)</f>
        <v>6</v>
      </c>
      <c r="J18" s="729">
        <f>(I18/G18)*100</f>
        <v>14.634146341463413</v>
      </c>
      <c r="K18" s="730">
        <f>SUM(L18:M18)</f>
        <v>2</v>
      </c>
      <c r="L18" s="730">
        <f>SUM(L19:L22)</f>
        <v>2</v>
      </c>
      <c r="M18" s="728"/>
      <c r="N18" s="729"/>
      <c r="O18" s="730">
        <f t="shared" si="1"/>
        <v>8</v>
      </c>
      <c r="P18" s="730">
        <f>SUM(P19:P22)</f>
        <v>5</v>
      </c>
      <c r="Q18" s="730">
        <f>SUM(Q19:Q22)</f>
        <v>3</v>
      </c>
      <c r="R18" s="729">
        <f aca="true" t="shared" si="2" ref="R18:R25">(Q18/O18)*100</f>
        <v>37.5</v>
      </c>
    </row>
    <row r="19" spans="1:18" ht="12">
      <c r="A19" s="724" t="s">
        <v>605</v>
      </c>
      <c r="B19" s="725">
        <f>SUM(D19:E19)</f>
        <v>17</v>
      </c>
      <c r="C19" s="726"/>
      <c r="D19" s="727">
        <f aca="true" t="shared" si="3" ref="D19:E23">SUM(H19+L19+P19)</f>
        <v>13</v>
      </c>
      <c r="E19" s="730">
        <f t="shared" si="3"/>
        <v>4</v>
      </c>
      <c r="F19" s="729">
        <f t="shared" si="0"/>
        <v>23.52941176470588</v>
      </c>
      <c r="G19" s="730">
        <f>(H19+I19)</f>
        <v>12</v>
      </c>
      <c r="H19" s="730">
        <v>10</v>
      </c>
      <c r="I19" s="730">
        <v>2</v>
      </c>
      <c r="J19" s="729">
        <f>(I19/G19)*100</f>
        <v>16.666666666666664</v>
      </c>
      <c r="K19" s="728"/>
      <c r="L19" s="730">
        <v>1</v>
      </c>
      <c r="M19" s="728"/>
      <c r="N19" s="728"/>
      <c r="O19" s="730">
        <f t="shared" si="1"/>
        <v>4</v>
      </c>
      <c r="P19" s="730">
        <v>2</v>
      </c>
      <c r="Q19" s="730">
        <v>2</v>
      </c>
      <c r="R19" s="729">
        <f t="shared" si="2"/>
        <v>50</v>
      </c>
    </row>
    <row r="20" spans="1:18" ht="12">
      <c r="A20" s="724" t="s">
        <v>606</v>
      </c>
      <c r="B20" s="725">
        <f>SUM(D20:E20)</f>
        <v>16</v>
      </c>
      <c r="C20" s="726"/>
      <c r="D20" s="727">
        <f t="shared" si="3"/>
        <v>14</v>
      </c>
      <c r="E20" s="730">
        <f t="shared" si="3"/>
        <v>2</v>
      </c>
      <c r="F20" s="729">
        <f t="shared" si="0"/>
        <v>12.5</v>
      </c>
      <c r="G20" s="730">
        <f>(H20+I20)</f>
        <v>14</v>
      </c>
      <c r="H20" s="730">
        <v>12</v>
      </c>
      <c r="I20" s="730">
        <v>2</v>
      </c>
      <c r="J20" s="729">
        <f>(I20/G20)*100</f>
        <v>14.285714285714285</v>
      </c>
      <c r="K20" s="728"/>
      <c r="L20" s="730">
        <v>1</v>
      </c>
      <c r="M20" s="728"/>
      <c r="N20" s="729"/>
      <c r="O20" s="730">
        <f t="shared" si="1"/>
        <v>1</v>
      </c>
      <c r="P20" s="730">
        <v>1</v>
      </c>
      <c r="Q20" s="728"/>
      <c r="R20" s="729">
        <f t="shared" si="2"/>
        <v>0</v>
      </c>
    </row>
    <row r="21" spans="1:18" ht="12">
      <c r="A21" s="724" t="s">
        <v>627</v>
      </c>
      <c r="B21" s="725">
        <f>SUM(D21:E21)</f>
        <v>12</v>
      </c>
      <c r="C21" s="726"/>
      <c r="D21" s="727">
        <f t="shared" si="3"/>
        <v>10</v>
      </c>
      <c r="E21" s="730">
        <f t="shared" si="3"/>
        <v>2</v>
      </c>
      <c r="F21" s="729">
        <f t="shared" si="0"/>
        <v>16.666666666666664</v>
      </c>
      <c r="G21" s="730">
        <f>(H21+I21)</f>
        <v>10</v>
      </c>
      <c r="H21" s="730">
        <v>9</v>
      </c>
      <c r="I21" s="730">
        <v>1</v>
      </c>
      <c r="J21" s="729">
        <f>(I21/G21)*100</f>
        <v>10</v>
      </c>
      <c r="K21" s="728"/>
      <c r="L21" s="728"/>
      <c r="M21" s="728"/>
      <c r="N21" s="729"/>
      <c r="O21" s="730">
        <f t="shared" si="1"/>
        <v>2</v>
      </c>
      <c r="P21" s="730">
        <v>1</v>
      </c>
      <c r="Q21" s="730">
        <v>1</v>
      </c>
      <c r="R21" s="729">
        <f t="shared" si="2"/>
        <v>50</v>
      </c>
    </row>
    <row r="22" spans="1:41" ht="12">
      <c r="A22" s="724" t="s">
        <v>628</v>
      </c>
      <c r="B22" s="725">
        <f>SUM(D22:E22)</f>
        <v>6</v>
      </c>
      <c r="C22" s="726"/>
      <c r="D22" s="727">
        <f t="shared" si="3"/>
        <v>5</v>
      </c>
      <c r="E22" s="730">
        <f t="shared" si="3"/>
        <v>1</v>
      </c>
      <c r="F22" s="729">
        <f t="shared" si="0"/>
        <v>16.666666666666664</v>
      </c>
      <c r="G22" s="730">
        <f>(H22+I22)</f>
        <v>5</v>
      </c>
      <c r="H22" s="730">
        <v>4</v>
      </c>
      <c r="I22" s="730">
        <v>1</v>
      </c>
      <c r="J22" s="729"/>
      <c r="K22" s="728"/>
      <c r="L22" s="728"/>
      <c r="M22" s="728"/>
      <c r="N22" s="729"/>
      <c r="O22" s="730">
        <f t="shared" si="1"/>
        <v>1</v>
      </c>
      <c r="P22" s="730">
        <v>1</v>
      </c>
      <c r="Q22" s="728"/>
      <c r="R22" s="729">
        <f t="shared" si="2"/>
        <v>0</v>
      </c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</row>
    <row r="23" spans="1:18" ht="12">
      <c r="A23" s="724" t="s">
        <v>186</v>
      </c>
      <c r="B23" s="725">
        <f>SUM(D23:E23)</f>
        <v>43</v>
      </c>
      <c r="C23" s="726"/>
      <c r="D23" s="727">
        <f t="shared" si="3"/>
        <v>38</v>
      </c>
      <c r="E23" s="730">
        <f t="shared" si="3"/>
        <v>5</v>
      </c>
      <c r="F23" s="729">
        <f t="shared" si="0"/>
        <v>11.627906976744185</v>
      </c>
      <c r="G23" s="730">
        <f>(H23+I23)</f>
        <v>21</v>
      </c>
      <c r="H23" s="730">
        <v>19</v>
      </c>
      <c r="I23" s="730">
        <v>2</v>
      </c>
      <c r="J23" s="729">
        <f>(I23/G23)*100</f>
        <v>9.523809523809524</v>
      </c>
      <c r="K23" s="730">
        <f>SUM(L23:M23)</f>
        <v>9</v>
      </c>
      <c r="L23" s="730">
        <v>8</v>
      </c>
      <c r="M23" s="730">
        <v>1</v>
      </c>
      <c r="N23" s="729">
        <f>(M23/K23)*100</f>
        <v>11.11111111111111</v>
      </c>
      <c r="O23" s="730">
        <f t="shared" si="1"/>
        <v>13</v>
      </c>
      <c r="P23" s="730">
        <v>11</v>
      </c>
      <c r="Q23" s="730">
        <v>2</v>
      </c>
      <c r="R23" s="729">
        <f t="shared" si="2"/>
        <v>15.384615384615385</v>
      </c>
    </row>
    <row r="24" spans="1:18" ht="12">
      <c r="A24" s="724" t="s">
        <v>721</v>
      </c>
      <c r="B24" s="725">
        <f>SUM(B25:B27)</f>
        <v>28</v>
      </c>
      <c r="C24" s="726"/>
      <c r="D24" s="727">
        <f>SUM(D25:D27)</f>
        <v>21</v>
      </c>
      <c r="E24" s="730">
        <f>SUM(E25:E27)</f>
        <v>7</v>
      </c>
      <c r="F24" s="729">
        <f t="shared" si="0"/>
        <v>25</v>
      </c>
      <c r="G24" s="730">
        <f>SUM(G25:G27)</f>
        <v>23</v>
      </c>
      <c r="H24" s="730">
        <f>SUM(H25:H27)</f>
        <v>18</v>
      </c>
      <c r="I24" s="730">
        <f>SUM(I25:I27)</f>
        <v>5</v>
      </c>
      <c r="J24" s="729">
        <f>(I24/G24)*100</f>
        <v>21.73913043478261</v>
      </c>
      <c r="K24" s="730">
        <f>SUM(K25:K27)</f>
        <v>2</v>
      </c>
      <c r="L24" s="730">
        <f>SUM(L25:L27)</f>
        <v>1</v>
      </c>
      <c r="M24" s="730">
        <f>SUM(M25:M27)</f>
        <v>1</v>
      </c>
      <c r="N24" s="729">
        <f>(M24/K24)*100</f>
        <v>50</v>
      </c>
      <c r="O24" s="730">
        <f t="shared" si="1"/>
        <v>3</v>
      </c>
      <c r="P24" s="730">
        <f>SUM(P25:P27)</f>
        <v>2</v>
      </c>
      <c r="Q24" s="730">
        <f>SUM(Q25:Q27)</f>
        <v>1</v>
      </c>
      <c r="R24" s="729">
        <f t="shared" si="2"/>
        <v>33.33333333333333</v>
      </c>
    </row>
    <row r="25" spans="1:18" ht="12">
      <c r="A25" s="724" t="s">
        <v>605</v>
      </c>
      <c r="B25" s="725">
        <f>SUM(D25:E25)</f>
        <v>28</v>
      </c>
      <c r="C25" s="726"/>
      <c r="D25" s="727">
        <f>SUM(H25+L25+P25)</f>
        <v>21</v>
      </c>
      <c r="E25" s="730">
        <f>SUM(I25+M25+Q25)</f>
        <v>7</v>
      </c>
      <c r="F25" s="729">
        <f t="shared" si="0"/>
        <v>25</v>
      </c>
      <c r="G25" s="730">
        <f>(H25+I25)</f>
        <v>23</v>
      </c>
      <c r="H25" s="730">
        <v>18</v>
      </c>
      <c r="I25" s="730">
        <v>5</v>
      </c>
      <c r="J25" s="729">
        <f>(I25/G25)*100</f>
        <v>21.73913043478261</v>
      </c>
      <c r="K25" s="730">
        <f>SUM(L25:M25)</f>
        <v>2</v>
      </c>
      <c r="L25" s="730">
        <v>1</v>
      </c>
      <c r="M25" s="730">
        <v>1</v>
      </c>
      <c r="N25" s="729">
        <f>(M25/K25)*100</f>
        <v>50</v>
      </c>
      <c r="O25" s="730">
        <f t="shared" si="1"/>
        <v>3</v>
      </c>
      <c r="P25" s="730">
        <v>2</v>
      </c>
      <c r="Q25" s="730">
        <v>1</v>
      </c>
      <c r="R25" s="729">
        <f t="shared" si="2"/>
        <v>33.33333333333333</v>
      </c>
    </row>
    <row r="26" spans="1:18" ht="12">
      <c r="A26" s="724" t="s">
        <v>307</v>
      </c>
      <c r="B26" s="733"/>
      <c r="C26" s="726"/>
      <c r="D26" s="726"/>
      <c r="E26" s="728"/>
      <c r="F26" s="729"/>
      <c r="G26" s="728"/>
      <c r="H26" s="728"/>
      <c r="I26" s="728"/>
      <c r="J26" s="729"/>
      <c r="K26" s="728"/>
      <c r="L26" s="728"/>
      <c r="M26" s="728"/>
      <c r="N26" s="729"/>
      <c r="O26" s="728"/>
      <c r="P26" s="728"/>
      <c r="Q26" s="728"/>
      <c r="R26" s="729"/>
    </row>
    <row r="27" spans="1:18" ht="12">
      <c r="A27" s="724" t="s">
        <v>778</v>
      </c>
      <c r="B27" s="733"/>
      <c r="C27" s="726"/>
      <c r="D27" s="726"/>
      <c r="E27" s="728"/>
      <c r="F27" s="729"/>
      <c r="G27" s="728"/>
      <c r="H27" s="728"/>
      <c r="I27" s="728"/>
      <c r="J27" s="729"/>
      <c r="K27" s="728"/>
      <c r="L27" s="728"/>
      <c r="M27" s="728"/>
      <c r="N27" s="729"/>
      <c r="O27" s="728"/>
      <c r="P27" s="728"/>
      <c r="Q27" s="728"/>
      <c r="R27" s="729"/>
    </row>
    <row r="28" spans="1:18" ht="12">
      <c r="A28" s="724" t="s">
        <v>148</v>
      </c>
      <c r="B28" s="733"/>
      <c r="C28" s="726"/>
      <c r="D28" s="726"/>
      <c r="E28" s="728"/>
      <c r="F28" s="729"/>
      <c r="G28" s="728"/>
      <c r="H28" s="728"/>
      <c r="I28" s="728"/>
      <c r="J28" s="729"/>
      <c r="K28" s="728"/>
      <c r="L28" s="728"/>
      <c r="M28" s="728"/>
      <c r="N28" s="729"/>
      <c r="O28" s="728"/>
      <c r="P28" s="728"/>
      <c r="Q28" s="728"/>
      <c r="R28" s="729"/>
    </row>
    <row r="29" spans="1:18" ht="12">
      <c r="A29" s="724" t="s">
        <v>149</v>
      </c>
      <c r="B29" s="725">
        <f aca="true" t="shared" si="4" ref="B29:B51">SUM(D29:E29)</f>
        <v>21</v>
      </c>
      <c r="C29" s="726"/>
      <c r="D29" s="727">
        <f aca="true" t="shared" si="5" ref="D29:D35">SUM(H29+L29+P29)</f>
        <v>21</v>
      </c>
      <c r="E29" s="728"/>
      <c r="F29" s="729"/>
      <c r="G29" s="730">
        <f aca="true" t="shared" si="6" ref="G29:G34">(H29+I29)</f>
        <v>21</v>
      </c>
      <c r="H29" s="730">
        <v>21</v>
      </c>
      <c r="I29" s="728"/>
      <c r="J29" s="728"/>
      <c r="K29" s="728"/>
      <c r="L29" s="728"/>
      <c r="M29" s="728"/>
      <c r="N29" s="728"/>
      <c r="O29" s="728"/>
      <c r="P29" s="728"/>
      <c r="Q29" s="728"/>
      <c r="R29" s="728"/>
    </row>
    <row r="30" spans="1:18" ht="12">
      <c r="A30" s="724" t="s">
        <v>675</v>
      </c>
      <c r="B30" s="725">
        <f t="shared" si="4"/>
        <v>26</v>
      </c>
      <c r="C30" s="726"/>
      <c r="D30" s="727">
        <f t="shared" si="5"/>
        <v>20</v>
      </c>
      <c r="E30" s="730">
        <f aca="true" t="shared" si="7" ref="E30:E49">SUM(I30+M30+Q30)</f>
        <v>6</v>
      </c>
      <c r="F30" s="729">
        <f aca="true" t="shared" si="8" ref="F30:F51">(E30/B30)*100</f>
        <v>23.076923076923077</v>
      </c>
      <c r="G30" s="730">
        <f t="shared" si="6"/>
        <v>19</v>
      </c>
      <c r="H30" s="730">
        <v>14</v>
      </c>
      <c r="I30" s="730">
        <v>5</v>
      </c>
      <c r="J30" s="729">
        <f aca="true" t="shared" si="9" ref="J30:J43">(I30/G30)*100</f>
        <v>26.31578947368421</v>
      </c>
      <c r="K30" s="730">
        <f>SUM(L30:M30)</f>
        <v>3</v>
      </c>
      <c r="L30" s="730">
        <v>3</v>
      </c>
      <c r="M30" s="728"/>
      <c r="N30" s="728"/>
      <c r="O30" s="730">
        <f>SUM(P30:Q30)</f>
        <v>4</v>
      </c>
      <c r="P30" s="730">
        <v>3</v>
      </c>
      <c r="Q30" s="730">
        <v>1</v>
      </c>
      <c r="R30" s="728"/>
    </row>
    <row r="31" spans="1:18" ht="12">
      <c r="A31" s="724" t="s">
        <v>151</v>
      </c>
      <c r="B31" s="725">
        <f t="shared" si="4"/>
        <v>136</v>
      </c>
      <c r="C31" s="726"/>
      <c r="D31" s="727">
        <f t="shared" si="5"/>
        <v>116</v>
      </c>
      <c r="E31" s="730">
        <f t="shared" si="7"/>
        <v>20</v>
      </c>
      <c r="F31" s="729">
        <f t="shared" si="8"/>
        <v>14.705882352941178</v>
      </c>
      <c r="G31" s="730">
        <f t="shared" si="6"/>
        <v>45</v>
      </c>
      <c r="H31" s="730">
        <v>36</v>
      </c>
      <c r="I31" s="730">
        <v>9</v>
      </c>
      <c r="J31" s="729">
        <f t="shared" si="9"/>
        <v>20</v>
      </c>
      <c r="K31" s="730">
        <f>SUM(L31:M31)</f>
        <v>15</v>
      </c>
      <c r="L31" s="730">
        <v>13</v>
      </c>
      <c r="M31" s="730">
        <v>2</v>
      </c>
      <c r="N31" s="729">
        <f>(M31/K31)*100</f>
        <v>13.333333333333334</v>
      </c>
      <c r="O31" s="730">
        <f>SUM(P31:Q31)</f>
        <v>76</v>
      </c>
      <c r="P31" s="730">
        <v>67</v>
      </c>
      <c r="Q31" s="730">
        <v>9</v>
      </c>
      <c r="R31" s="729">
        <f>(Q31/O31)*100</f>
        <v>11.842105263157894</v>
      </c>
    </row>
    <row r="32" spans="1:18" ht="12">
      <c r="A32" s="724" t="s">
        <v>152</v>
      </c>
      <c r="B32" s="725">
        <f t="shared" si="4"/>
        <v>15</v>
      </c>
      <c r="C32" s="726"/>
      <c r="D32" s="727">
        <f t="shared" si="5"/>
        <v>11</v>
      </c>
      <c r="E32" s="730">
        <f t="shared" si="7"/>
        <v>4</v>
      </c>
      <c r="F32" s="729">
        <f t="shared" si="8"/>
        <v>26.666666666666668</v>
      </c>
      <c r="G32" s="730">
        <f t="shared" si="6"/>
        <v>15</v>
      </c>
      <c r="H32" s="730">
        <v>11</v>
      </c>
      <c r="I32" s="730">
        <v>4</v>
      </c>
      <c r="J32" s="729">
        <f t="shared" si="9"/>
        <v>26.666666666666668</v>
      </c>
      <c r="K32" s="728"/>
      <c r="L32" s="728"/>
      <c r="M32" s="728"/>
      <c r="N32" s="728"/>
      <c r="O32" s="728"/>
      <c r="P32" s="728"/>
      <c r="Q32" s="728"/>
      <c r="R32" s="728"/>
    </row>
    <row r="33" spans="1:18" ht="12">
      <c r="A33" s="724" t="s">
        <v>153</v>
      </c>
      <c r="B33" s="725">
        <f t="shared" si="4"/>
        <v>34</v>
      </c>
      <c r="C33" s="726"/>
      <c r="D33" s="727">
        <f t="shared" si="5"/>
        <v>27</v>
      </c>
      <c r="E33" s="730">
        <f t="shared" si="7"/>
        <v>7</v>
      </c>
      <c r="F33" s="729">
        <f t="shared" si="8"/>
        <v>20.588235294117645</v>
      </c>
      <c r="G33" s="730">
        <f t="shared" si="6"/>
        <v>24</v>
      </c>
      <c r="H33" s="730">
        <v>19</v>
      </c>
      <c r="I33" s="730">
        <v>5</v>
      </c>
      <c r="J33" s="729">
        <f t="shared" si="9"/>
        <v>20.833333333333336</v>
      </c>
      <c r="K33" s="730">
        <f>SUM(L33:M33)</f>
        <v>5</v>
      </c>
      <c r="L33" s="730">
        <v>3</v>
      </c>
      <c r="M33" s="730">
        <v>2</v>
      </c>
      <c r="N33" s="729">
        <f>(M33/K33)*100</f>
        <v>40</v>
      </c>
      <c r="O33" s="730">
        <f aca="true" t="shared" si="10" ref="O33:O49">SUM(P33:Q33)</f>
        <v>5</v>
      </c>
      <c r="P33" s="730">
        <v>5</v>
      </c>
      <c r="Q33" s="728"/>
      <c r="R33" s="729">
        <f aca="true" t="shared" si="11" ref="R33:R49">(Q33/O33)*100</f>
        <v>0</v>
      </c>
    </row>
    <row r="34" spans="1:18" ht="12">
      <c r="A34" s="724" t="s">
        <v>154</v>
      </c>
      <c r="B34" s="725">
        <f t="shared" si="4"/>
        <v>45</v>
      </c>
      <c r="C34" s="726"/>
      <c r="D34" s="727">
        <f t="shared" si="5"/>
        <v>26</v>
      </c>
      <c r="E34" s="730">
        <f t="shared" si="7"/>
        <v>19</v>
      </c>
      <c r="F34" s="729">
        <f t="shared" si="8"/>
        <v>42.22222222222222</v>
      </c>
      <c r="G34" s="730">
        <f t="shared" si="6"/>
        <v>30</v>
      </c>
      <c r="H34" s="730">
        <v>18</v>
      </c>
      <c r="I34" s="730">
        <v>12</v>
      </c>
      <c r="J34" s="729">
        <f t="shared" si="9"/>
        <v>40</v>
      </c>
      <c r="K34" s="730">
        <f>SUM(L34:M34)</f>
        <v>3</v>
      </c>
      <c r="L34" s="730">
        <v>2</v>
      </c>
      <c r="M34" s="730">
        <v>1</v>
      </c>
      <c r="N34" s="729">
        <f>(M34/K34)*100</f>
        <v>33.33333333333333</v>
      </c>
      <c r="O34" s="730">
        <f t="shared" si="10"/>
        <v>12</v>
      </c>
      <c r="P34" s="730">
        <v>6</v>
      </c>
      <c r="Q34" s="730">
        <v>6</v>
      </c>
      <c r="R34" s="729">
        <f t="shared" si="11"/>
        <v>50</v>
      </c>
    </row>
    <row r="35" spans="1:18" ht="12">
      <c r="A35" s="714" t="s">
        <v>109</v>
      </c>
      <c r="B35" s="719">
        <f t="shared" si="4"/>
        <v>598</v>
      </c>
      <c r="C35" s="713"/>
      <c r="D35" s="721">
        <f t="shared" si="5"/>
        <v>429</v>
      </c>
      <c r="E35" s="722">
        <f t="shared" si="7"/>
        <v>169</v>
      </c>
      <c r="F35" s="723">
        <f t="shared" si="8"/>
        <v>28.26086956521739</v>
      </c>
      <c r="G35" s="722">
        <f>SUM(G36:G51)</f>
        <v>288</v>
      </c>
      <c r="H35" s="722">
        <f>SUM(H36:H51)</f>
        <v>214</v>
      </c>
      <c r="I35" s="722">
        <f>SUM(I36:I51)</f>
        <v>74</v>
      </c>
      <c r="J35" s="723">
        <f t="shared" si="9"/>
        <v>25.694444444444443</v>
      </c>
      <c r="K35" s="722">
        <f>SUM(K36:K51)</f>
        <v>92</v>
      </c>
      <c r="L35" s="722">
        <f>SUM(L36:L51)</f>
        <v>67</v>
      </c>
      <c r="M35" s="722">
        <f>SUM(M36:M51)</f>
        <v>25</v>
      </c>
      <c r="N35" s="723">
        <f>(M35/K35)*100</f>
        <v>27.173913043478258</v>
      </c>
      <c r="O35" s="722">
        <f t="shared" si="10"/>
        <v>218</v>
      </c>
      <c r="P35" s="722">
        <f>SUM(P36:P51)</f>
        <v>148</v>
      </c>
      <c r="Q35" s="722">
        <f>SUM(Q36:Q51)</f>
        <v>70</v>
      </c>
      <c r="R35" s="723">
        <f t="shared" si="11"/>
        <v>32.11009174311927</v>
      </c>
    </row>
    <row r="36" spans="1:18" ht="12">
      <c r="A36" s="724" t="s">
        <v>155</v>
      </c>
      <c r="B36" s="725">
        <f t="shared" si="4"/>
        <v>149</v>
      </c>
      <c r="C36" s="726"/>
      <c r="D36" s="727">
        <f>(H36+L36+P36)</f>
        <v>111</v>
      </c>
      <c r="E36" s="730">
        <f t="shared" si="7"/>
        <v>38</v>
      </c>
      <c r="F36" s="729">
        <f t="shared" si="8"/>
        <v>25.503355704697988</v>
      </c>
      <c r="G36" s="730">
        <f aca="true" t="shared" si="12" ref="G36:G49">SUM(H36:I36)</f>
        <v>80</v>
      </c>
      <c r="H36" s="730">
        <v>59</v>
      </c>
      <c r="I36" s="730">
        <v>21</v>
      </c>
      <c r="J36" s="729">
        <f t="shared" si="9"/>
        <v>26.25</v>
      </c>
      <c r="K36" s="730">
        <f aca="true" t="shared" si="13" ref="K36:K45">SUM(L36:M36)</f>
        <v>28</v>
      </c>
      <c r="L36" s="730">
        <v>22</v>
      </c>
      <c r="M36" s="730">
        <v>6</v>
      </c>
      <c r="N36" s="729">
        <f>(M36/K36)*100</f>
        <v>21.428571428571427</v>
      </c>
      <c r="O36" s="730">
        <f t="shared" si="10"/>
        <v>41</v>
      </c>
      <c r="P36" s="730">
        <v>30</v>
      </c>
      <c r="Q36" s="730">
        <v>11</v>
      </c>
      <c r="R36" s="729">
        <f t="shared" si="11"/>
        <v>26.82926829268293</v>
      </c>
    </row>
    <row r="37" spans="1:18" ht="12">
      <c r="A37" s="724" t="s">
        <v>156</v>
      </c>
      <c r="B37" s="725">
        <f t="shared" si="4"/>
        <v>32</v>
      </c>
      <c r="C37" s="726"/>
      <c r="D37" s="727">
        <f aca="true" t="shared" si="14" ref="D37:D51">SUM(H37+L37+P37)</f>
        <v>23</v>
      </c>
      <c r="E37" s="730">
        <f t="shared" si="7"/>
        <v>9</v>
      </c>
      <c r="F37" s="729">
        <f t="shared" si="8"/>
        <v>28.125</v>
      </c>
      <c r="G37" s="730">
        <f t="shared" si="12"/>
        <v>14</v>
      </c>
      <c r="H37" s="730">
        <v>11</v>
      </c>
      <c r="I37" s="730">
        <v>3</v>
      </c>
      <c r="J37" s="729">
        <f t="shared" si="9"/>
        <v>21.428571428571427</v>
      </c>
      <c r="K37" s="730">
        <f t="shared" si="13"/>
        <v>1</v>
      </c>
      <c r="L37" s="730">
        <v>1</v>
      </c>
      <c r="M37" s="728"/>
      <c r="N37" s="729"/>
      <c r="O37" s="730">
        <f t="shared" si="10"/>
        <v>17</v>
      </c>
      <c r="P37" s="730">
        <v>11</v>
      </c>
      <c r="Q37" s="730">
        <v>6</v>
      </c>
      <c r="R37" s="729">
        <f t="shared" si="11"/>
        <v>35.294117647058826</v>
      </c>
    </row>
    <row r="38" spans="1:18" ht="12">
      <c r="A38" s="724" t="s">
        <v>157</v>
      </c>
      <c r="B38" s="725">
        <f t="shared" si="4"/>
        <v>34</v>
      </c>
      <c r="C38" s="726"/>
      <c r="D38" s="727">
        <f t="shared" si="14"/>
        <v>29</v>
      </c>
      <c r="E38" s="730">
        <f t="shared" si="7"/>
        <v>5</v>
      </c>
      <c r="F38" s="729">
        <f t="shared" si="8"/>
        <v>14.705882352941178</v>
      </c>
      <c r="G38" s="730">
        <f t="shared" si="12"/>
        <v>16</v>
      </c>
      <c r="H38" s="730">
        <v>15</v>
      </c>
      <c r="I38" s="730">
        <v>1</v>
      </c>
      <c r="J38" s="729">
        <f t="shared" si="9"/>
        <v>6.25</v>
      </c>
      <c r="K38" s="730">
        <f t="shared" si="13"/>
        <v>2</v>
      </c>
      <c r="L38" s="730">
        <v>2</v>
      </c>
      <c r="M38" s="728"/>
      <c r="N38" s="729"/>
      <c r="O38" s="730">
        <f t="shared" si="10"/>
        <v>16</v>
      </c>
      <c r="P38" s="730">
        <v>12</v>
      </c>
      <c r="Q38" s="730">
        <v>4</v>
      </c>
      <c r="R38" s="729">
        <f t="shared" si="11"/>
        <v>25</v>
      </c>
    </row>
    <row r="39" spans="1:18" ht="12">
      <c r="A39" s="724" t="s">
        <v>158</v>
      </c>
      <c r="B39" s="725">
        <f t="shared" si="4"/>
        <v>26</v>
      </c>
      <c r="C39" s="726"/>
      <c r="D39" s="727">
        <f t="shared" si="14"/>
        <v>23</v>
      </c>
      <c r="E39" s="730">
        <f t="shared" si="7"/>
        <v>3</v>
      </c>
      <c r="F39" s="729">
        <f t="shared" si="8"/>
        <v>11.538461538461538</v>
      </c>
      <c r="G39" s="730">
        <f t="shared" si="12"/>
        <v>21</v>
      </c>
      <c r="H39" s="730">
        <v>19</v>
      </c>
      <c r="I39" s="730">
        <v>2</v>
      </c>
      <c r="J39" s="729">
        <f t="shared" si="9"/>
        <v>9.523809523809524</v>
      </c>
      <c r="K39" s="730">
        <f t="shared" si="13"/>
        <v>1</v>
      </c>
      <c r="L39" s="730">
        <v>1</v>
      </c>
      <c r="M39" s="728"/>
      <c r="N39" s="729"/>
      <c r="O39" s="730">
        <f t="shared" si="10"/>
        <v>4</v>
      </c>
      <c r="P39" s="730">
        <v>3</v>
      </c>
      <c r="Q39" s="730">
        <v>1</v>
      </c>
      <c r="R39" s="729">
        <f t="shared" si="11"/>
        <v>25</v>
      </c>
    </row>
    <row r="40" spans="1:18" ht="12">
      <c r="A40" s="724" t="s">
        <v>159</v>
      </c>
      <c r="B40" s="725">
        <f t="shared" si="4"/>
        <v>52</v>
      </c>
      <c r="C40" s="726"/>
      <c r="D40" s="727">
        <f t="shared" si="14"/>
        <v>38</v>
      </c>
      <c r="E40" s="730">
        <f t="shared" si="7"/>
        <v>14</v>
      </c>
      <c r="F40" s="729">
        <f t="shared" si="8"/>
        <v>26.923076923076923</v>
      </c>
      <c r="G40" s="730">
        <f t="shared" si="12"/>
        <v>26</v>
      </c>
      <c r="H40" s="730">
        <v>25</v>
      </c>
      <c r="I40" s="730">
        <v>1</v>
      </c>
      <c r="J40" s="729">
        <f t="shared" si="9"/>
        <v>3.8461538461538463</v>
      </c>
      <c r="K40" s="730">
        <f t="shared" si="13"/>
        <v>12</v>
      </c>
      <c r="L40" s="730">
        <v>5</v>
      </c>
      <c r="M40" s="730">
        <v>7</v>
      </c>
      <c r="N40" s="729">
        <f>(M40/K40)*100</f>
        <v>58.333333333333336</v>
      </c>
      <c r="O40" s="730">
        <f t="shared" si="10"/>
        <v>14</v>
      </c>
      <c r="P40" s="730">
        <v>8</v>
      </c>
      <c r="Q40" s="730">
        <v>6</v>
      </c>
      <c r="R40" s="729">
        <f t="shared" si="11"/>
        <v>42.857142857142854</v>
      </c>
    </row>
    <row r="41" spans="1:18" ht="12">
      <c r="A41" s="724" t="s">
        <v>160</v>
      </c>
      <c r="B41" s="725">
        <f t="shared" si="4"/>
        <v>30</v>
      </c>
      <c r="C41" s="726"/>
      <c r="D41" s="727">
        <f t="shared" si="14"/>
        <v>22</v>
      </c>
      <c r="E41" s="730">
        <f t="shared" si="7"/>
        <v>8</v>
      </c>
      <c r="F41" s="729">
        <f t="shared" si="8"/>
        <v>26.666666666666668</v>
      </c>
      <c r="G41" s="730">
        <f t="shared" si="12"/>
        <v>9</v>
      </c>
      <c r="H41" s="730">
        <v>4</v>
      </c>
      <c r="I41" s="730">
        <v>5</v>
      </c>
      <c r="J41" s="729">
        <f t="shared" si="9"/>
        <v>55.55555555555556</v>
      </c>
      <c r="K41" s="730">
        <f t="shared" si="13"/>
        <v>12</v>
      </c>
      <c r="L41" s="730">
        <v>11</v>
      </c>
      <c r="M41" s="730">
        <v>1</v>
      </c>
      <c r="N41" s="729">
        <f>(M41/K41)*100</f>
        <v>8.333333333333332</v>
      </c>
      <c r="O41" s="730">
        <f t="shared" si="10"/>
        <v>9</v>
      </c>
      <c r="P41" s="730">
        <v>7</v>
      </c>
      <c r="Q41" s="730">
        <v>2</v>
      </c>
      <c r="R41" s="729">
        <f t="shared" si="11"/>
        <v>22.22222222222222</v>
      </c>
    </row>
    <row r="42" spans="1:18" ht="12">
      <c r="A42" s="724" t="s">
        <v>161</v>
      </c>
      <c r="B42" s="725">
        <f t="shared" si="4"/>
        <v>26</v>
      </c>
      <c r="C42" s="726"/>
      <c r="D42" s="727">
        <f t="shared" si="14"/>
        <v>22</v>
      </c>
      <c r="E42" s="730">
        <f t="shared" si="7"/>
        <v>4</v>
      </c>
      <c r="F42" s="729">
        <f t="shared" si="8"/>
        <v>15.384615384615385</v>
      </c>
      <c r="G42" s="730">
        <f t="shared" si="12"/>
        <v>13</v>
      </c>
      <c r="H42" s="730">
        <v>12</v>
      </c>
      <c r="I42" s="730">
        <v>1</v>
      </c>
      <c r="J42" s="729">
        <f t="shared" si="9"/>
        <v>7.6923076923076925</v>
      </c>
      <c r="K42" s="730">
        <f t="shared" si="13"/>
        <v>3</v>
      </c>
      <c r="L42" s="730">
        <v>2</v>
      </c>
      <c r="M42" s="730">
        <v>1</v>
      </c>
      <c r="N42" s="729">
        <f>(M42/K42)*100</f>
        <v>33.33333333333333</v>
      </c>
      <c r="O42" s="730">
        <f t="shared" si="10"/>
        <v>10</v>
      </c>
      <c r="P42" s="730">
        <v>8</v>
      </c>
      <c r="Q42" s="730">
        <v>2</v>
      </c>
      <c r="R42" s="729">
        <f t="shared" si="11"/>
        <v>20</v>
      </c>
    </row>
    <row r="43" spans="1:18" ht="12">
      <c r="A43" s="724" t="s">
        <v>162</v>
      </c>
      <c r="B43" s="725">
        <f t="shared" si="4"/>
        <v>19</v>
      </c>
      <c r="C43" s="726"/>
      <c r="D43" s="727">
        <f t="shared" si="14"/>
        <v>14</v>
      </c>
      <c r="E43" s="730">
        <f t="shared" si="7"/>
        <v>5</v>
      </c>
      <c r="F43" s="729">
        <f t="shared" si="8"/>
        <v>26.31578947368421</v>
      </c>
      <c r="G43" s="730">
        <f t="shared" si="12"/>
        <v>8</v>
      </c>
      <c r="H43" s="730">
        <v>7</v>
      </c>
      <c r="I43" s="730">
        <v>1</v>
      </c>
      <c r="J43" s="729">
        <f t="shared" si="9"/>
        <v>12.5</v>
      </c>
      <c r="K43" s="730">
        <f t="shared" si="13"/>
        <v>4</v>
      </c>
      <c r="L43" s="730">
        <v>4</v>
      </c>
      <c r="M43" s="728"/>
      <c r="N43" s="729"/>
      <c r="O43" s="730">
        <f t="shared" si="10"/>
        <v>7</v>
      </c>
      <c r="P43" s="730">
        <v>3</v>
      </c>
      <c r="Q43" s="730">
        <v>4</v>
      </c>
      <c r="R43" s="729">
        <f t="shared" si="11"/>
        <v>57.14285714285714</v>
      </c>
    </row>
    <row r="44" spans="1:18" ht="12">
      <c r="A44" s="724" t="s">
        <v>163</v>
      </c>
      <c r="B44" s="725">
        <f t="shared" si="4"/>
        <v>15</v>
      </c>
      <c r="C44" s="726"/>
      <c r="D44" s="727">
        <f t="shared" si="14"/>
        <v>13</v>
      </c>
      <c r="E44" s="730">
        <f t="shared" si="7"/>
        <v>2</v>
      </c>
      <c r="F44" s="729">
        <f t="shared" si="8"/>
        <v>13.333333333333334</v>
      </c>
      <c r="G44" s="730">
        <f t="shared" si="12"/>
        <v>5</v>
      </c>
      <c r="H44" s="730">
        <v>5</v>
      </c>
      <c r="I44" s="728"/>
      <c r="J44" s="729"/>
      <c r="K44" s="730">
        <f t="shared" si="13"/>
        <v>1</v>
      </c>
      <c r="L44" s="728"/>
      <c r="M44" s="730">
        <v>1</v>
      </c>
      <c r="N44" s="729">
        <f>(M44/K44)*100</f>
        <v>100</v>
      </c>
      <c r="O44" s="730">
        <f t="shared" si="10"/>
        <v>9</v>
      </c>
      <c r="P44" s="730">
        <v>8</v>
      </c>
      <c r="Q44" s="730">
        <v>1</v>
      </c>
      <c r="R44" s="729">
        <f t="shared" si="11"/>
        <v>11.11111111111111</v>
      </c>
    </row>
    <row r="45" spans="1:18" ht="12">
      <c r="A45" s="724" t="s">
        <v>164</v>
      </c>
      <c r="B45" s="725">
        <f t="shared" si="4"/>
        <v>20</v>
      </c>
      <c r="C45" s="726"/>
      <c r="D45" s="727">
        <f t="shared" si="14"/>
        <v>13</v>
      </c>
      <c r="E45" s="730">
        <f t="shared" si="7"/>
        <v>7</v>
      </c>
      <c r="F45" s="729">
        <f t="shared" si="8"/>
        <v>35</v>
      </c>
      <c r="G45" s="730">
        <f t="shared" si="12"/>
        <v>6</v>
      </c>
      <c r="H45" s="730">
        <v>6</v>
      </c>
      <c r="I45" s="728"/>
      <c r="J45" s="729"/>
      <c r="K45" s="730">
        <f t="shared" si="13"/>
        <v>6</v>
      </c>
      <c r="L45" s="730">
        <v>4</v>
      </c>
      <c r="M45" s="730">
        <v>2</v>
      </c>
      <c r="N45" s="729">
        <f>(M45/K45)*100</f>
        <v>33.33333333333333</v>
      </c>
      <c r="O45" s="730">
        <f t="shared" si="10"/>
        <v>8</v>
      </c>
      <c r="P45" s="730">
        <v>3</v>
      </c>
      <c r="Q45" s="730">
        <v>5</v>
      </c>
      <c r="R45" s="729">
        <f t="shared" si="11"/>
        <v>62.5</v>
      </c>
    </row>
    <row r="46" spans="1:18" ht="12">
      <c r="A46" s="724" t="s">
        <v>165</v>
      </c>
      <c r="B46" s="725">
        <f t="shared" si="4"/>
        <v>22</v>
      </c>
      <c r="C46" s="726"/>
      <c r="D46" s="727">
        <f t="shared" si="14"/>
        <v>18</v>
      </c>
      <c r="E46" s="730">
        <f t="shared" si="7"/>
        <v>4</v>
      </c>
      <c r="F46" s="729">
        <f t="shared" si="8"/>
        <v>18.181818181818183</v>
      </c>
      <c r="G46" s="730">
        <f t="shared" si="12"/>
        <v>9</v>
      </c>
      <c r="H46" s="730">
        <v>7</v>
      </c>
      <c r="I46" s="730">
        <v>2</v>
      </c>
      <c r="J46" s="729">
        <f>(I46/G46)*100</f>
        <v>22.22222222222222</v>
      </c>
      <c r="K46" s="728"/>
      <c r="L46" s="728"/>
      <c r="M46" s="728"/>
      <c r="N46" s="729"/>
      <c r="O46" s="730">
        <f t="shared" si="10"/>
        <v>13</v>
      </c>
      <c r="P46" s="730">
        <v>11</v>
      </c>
      <c r="Q46" s="730">
        <v>2</v>
      </c>
      <c r="R46" s="729">
        <f t="shared" si="11"/>
        <v>15.384615384615385</v>
      </c>
    </row>
    <row r="47" spans="1:18" ht="12">
      <c r="A47" s="724" t="s">
        <v>166</v>
      </c>
      <c r="B47" s="725">
        <f t="shared" si="4"/>
        <v>13</v>
      </c>
      <c r="C47" s="726"/>
      <c r="D47" s="727">
        <f t="shared" si="14"/>
        <v>11</v>
      </c>
      <c r="E47" s="730">
        <f t="shared" si="7"/>
        <v>2</v>
      </c>
      <c r="F47" s="729">
        <f t="shared" si="8"/>
        <v>15.384615384615385</v>
      </c>
      <c r="G47" s="730">
        <f t="shared" si="12"/>
        <v>4</v>
      </c>
      <c r="H47" s="730">
        <v>4</v>
      </c>
      <c r="I47" s="728"/>
      <c r="J47" s="729"/>
      <c r="K47" s="730">
        <f>SUM(L47:M47)</f>
        <v>4</v>
      </c>
      <c r="L47" s="730">
        <v>4</v>
      </c>
      <c r="M47" s="728"/>
      <c r="N47" s="729"/>
      <c r="O47" s="730">
        <f t="shared" si="10"/>
        <v>5</v>
      </c>
      <c r="P47" s="730">
        <v>3</v>
      </c>
      <c r="Q47" s="730">
        <v>2</v>
      </c>
      <c r="R47" s="729">
        <f t="shared" si="11"/>
        <v>40</v>
      </c>
    </row>
    <row r="48" spans="1:18" ht="12">
      <c r="A48" s="724" t="s">
        <v>167</v>
      </c>
      <c r="B48" s="725">
        <f t="shared" si="4"/>
        <v>69</v>
      </c>
      <c r="C48" s="726"/>
      <c r="D48" s="727">
        <f t="shared" si="14"/>
        <v>56</v>
      </c>
      <c r="E48" s="730">
        <f t="shared" si="7"/>
        <v>13</v>
      </c>
      <c r="F48" s="729">
        <f t="shared" si="8"/>
        <v>18.84057971014493</v>
      </c>
      <c r="G48" s="730">
        <f t="shared" si="12"/>
        <v>38</v>
      </c>
      <c r="H48" s="730">
        <v>31</v>
      </c>
      <c r="I48" s="730">
        <v>7</v>
      </c>
      <c r="J48" s="729">
        <f>(I48/G48)*100</f>
        <v>18.421052631578945</v>
      </c>
      <c r="K48" s="730">
        <f>SUM(L48:M48)</f>
        <v>9</v>
      </c>
      <c r="L48" s="730">
        <v>6</v>
      </c>
      <c r="M48" s="730">
        <v>3</v>
      </c>
      <c r="N48" s="729">
        <f>(M48/K48)*100</f>
        <v>33.33333333333333</v>
      </c>
      <c r="O48" s="730">
        <f t="shared" si="10"/>
        <v>22</v>
      </c>
      <c r="P48" s="730">
        <v>19</v>
      </c>
      <c r="Q48" s="730">
        <v>3</v>
      </c>
      <c r="R48" s="729">
        <f t="shared" si="11"/>
        <v>13.636363636363635</v>
      </c>
    </row>
    <row r="49" spans="1:18" ht="12">
      <c r="A49" s="724" t="s">
        <v>168</v>
      </c>
      <c r="B49" s="725">
        <f t="shared" si="4"/>
        <v>23</v>
      </c>
      <c r="C49" s="726"/>
      <c r="D49" s="727">
        <f t="shared" si="14"/>
        <v>17</v>
      </c>
      <c r="E49" s="730">
        <f t="shared" si="7"/>
        <v>6</v>
      </c>
      <c r="F49" s="729">
        <f t="shared" si="8"/>
        <v>26.08695652173913</v>
      </c>
      <c r="G49" s="730">
        <f t="shared" si="12"/>
        <v>8</v>
      </c>
      <c r="H49" s="730">
        <v>6</v>
      </c>
      <c r="I49" s="730">
        <v>2</v>
      </c>
      <c r="J49" s="729">
        <f>(I49/G49)*100</f>
        <v>25</v>
      </c>
      <c r="K49" s="730">
        <f>SUM(L49:M49)</f>
        <v>2</v>
      </c>
      <c r="L49" s="730">
        <v>2</v>
      </c>
      <c r="M49" s="728"/>
      <c r="N49" s="729"/>
      <c r="O49" s="730">
        <f t="shared" si="10"/>
        <v>13</v>
      </c>
      <c r="P49" s="730">
        <v>9</v>
      </c>
      <c r="Q49" s="730">
        <v>4</v>
      </c>
      <c r="R49" s="729">
        <f t="shared" si="11"/>
        <v>30.76923076923077</v>
      </c>
    </row>
    <row r="50" spans="1:18" ht="12">
      <c r="A50" s="724" t="s">
        <v>188</v>
      </c>
      <c r="B50" s="725">
        <f t="shared" si="4"/>
        <v>3</v>
      </c>
      <c r="C50" s="726"/>
      <c r="D50" s="727">
        <f t="shared" si="14"/>
        <v>3</v>
      </c>
      <c r="E50" s="728"/>
      <c r="F50" s="729">
        <f t="shared" si="8"/>
        <v>0</v>
      </c>
      <c r="G50" s="728"/>
      <c r="H50" s="728"/>
      <c r="I50" s="728"/>
      <c r="J50" s="729"/>
      <c r="K50" s="728"/>
      <c r="L50" s="728"/>
      <c r="M50" s="728"/>
      <c r="N50" s="729"/>
      <c r="O50" s="728"/>
      <c r="P50" s="730">
        <v>3</v>
      </c>
      <c r="Q50" s="728"/>
      <c r="R50" s="729"/>
    </row>
    <row r="51" spans="1:18" ht="12">
      <c r="A51" s="724" t="s">
        <v>731</v>
      </c>
      <c r="B51" s="725">
        <f t="shared" si="4"/>
        <v>65</v>
      </c>
      <c r="C51" s="726"/>
      <c r="D51" s="727">
        <f t="shared" si="14"/>
        <v>16</v>
      </c>
      <c r="E51" s="730">
        <f>SUM(I51+M51+Q51)</f>
        <v>49</v>
      </c>
      <c r="F51" s="729">
        <f t="shared" si="8"/>
        <v>75.38461538461539</v>
      </c>
      <c r="G51" s="730">
        <f>SUM(H51:I51)</f>
        <v>31</v>
      </c>
      <c r="H51" s="730">
        <v>3</v>
      </c>
      <c r="I51" s="730">
        <v>28</v>
      </c>
      <c r="J51" s="729">
        <f>(I51/G51)*100</f>
        <v>90.32258064516128</v>
      </c>
      <c r="K51" s="730">
        <f>SUM(L51:M51)</f>
        <v>7</v>
      </c>
      <c r="L51" s="730">
        <v>3</v>
      </c>
      <c r="M51" s="730">
        <v>4</v>
      </c>
      <c r="N51" s="729">
        <f>(M51/K51)*100</f>
        <v>57.14285714285714</v>
      </c>
      <c r="O51" s="730">
        <f>SUM(P51:Q51)</f>
        <v>27</v>
      </c>
      <c r="P51" s="730">
        <v>10</v>
      </c>
      <c r="Q51" s="730">
        <v>17</v>
      </c>
      <c r="R51" s="729">
        <f>(Q51/O51)*100</f>
        <v>62.96296296296296</v>
      </c>
    </row>
    <row r="52" spans="1:18" ht="12">
      <c r="A52" s="734" t="s">
        <v>779</v>
      </c>
      <c r="B52" s="734"/>
      <c r="C52" s="734"/>
      <c r="D52" s="734"/>
      <c r="E52" s="734"/>
      <c r="F52" s="734"/>
      <c r="G52" s="734"/>
      <c r="H52" s="734"/>
      <c r="I52" s="734"/>
      <c r="J52" s="734"/>
      <c r="Q52" s="735" t="s">
        <v>641</v>
      </c>
      <c r="R52" s="734"/>
    </row>
    <row r="53" spans="1:4" ht="12">
      <c r="A53" s="734" t="s">
        <v>733</v>
      </c>
      <c r="B53" s="734"/>
      <c r="C53" s="734"/>
      <c r="D53" s="734"/>
    </row>
  </sheetData>
  <sheetProtection password="CA55" sheet="1" objects="1" scenarios="1"/>
  <mergeCells count="10">
    <mergeCell ref="P5:R5"/>
    <mergeCell ref="Q6:R6"/>
    <mergeCell ref="E6:F6"/>
    <mergeCell ref="A1:R1"/>
    <mergeCell ref="A2:R2"/>
    <mergeCell ref="D5:F5"/>
    <mergeCell ref="H5:J5"/>
    <mergeCell ref="I6:J6"/>
    <mergeCell ref="M6:N6"/>
    <mergeCell ref="L5:N5"/>
  </mergeCells>
  <printOptions horizontalCentered="1"/>
  <pageMargins left="0.5905511811023623" right="0.5905511811023623" top="0.81" bottom="0.5905511811023623" header="0" footer="0"/>
  <pageSetup horizontalDpi="300" verticalDpi="300" orientation="landscape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54"/>
  <sheetViews>
    <sheetView showGridLines="0" workbookViewId="0" topLeftCell="A1">
      <selection activeCell="A4" sqref="A4"/>
    </sheetView>
  </sheetViews>
  <sheetFormatPr defaultColWidth="15.3984375" defaultRowHeight="9"/>
  <cols>
    <col min="1" max="1" width="61.796875" style="736" customWidth="1"/>
    <col min="2" max="2" width="12.19921875" style="736" customWidth="1"/>
    <col min="3" max="3" width="2.59765625" style="736" customWidth="1"/>
    <col min="4" max="4" width="19.3984375" style="736" customWidth="1"/>
    <col min="5" max="5" width="19.19921875" style="736" customWidth="1"/>
    <col min="6" max="6" width="24.3984375" style="736" customWidth="1"/>
    <col min="7" max="7" width="20.3984375" style="736" customWidth="1"/>
    <col min="8" max="9" width="18.796875" style="736" customWidth="1"/>
    <col min="10" max="10" width="18.19921875" style="736" customWidth="1"/>
    <col min="11" max="11" width="19.19921875" style="736" customWidth="1"/>
    <col min="12" max="12" width="17" style="736" customWidth="1"/>
    <col min="13" max="16384" width="15.3984375" style="736" customWidth="1"/>
  </cols>
  <sheetData>
    <row r="1" spans="1:12" ht="12">
      <c r="A1" s="1198" t="s">
        <v>74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</row>
    <row r="2" spans="1:12" ht="12">
      <c r="A2" s="1198" t="s">
        <v>780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</row>
    <row r="3" spans="1:12" ht="12">
      <c r="A3" s="737"/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</row>
    <row r="4" spans="1:12" ht="12">
      <c r="A4" s="738" t="s">
        <v>17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</row>
    <row r="5" spans="1:12" ht="12">
      <c r="A5" s="739" t="s">
        <v>80</v>
      </c>
      <c r="B5" s="1196" t="s">
        <v>128</v>
      </c>
      <c r="C5" s="1197"/>
      <c r="D5" s="741" t="s">
        <v>781</v>
      </c>
      <c r="E5" s="742" t="s">
        <v>475</v>
      </c>
      <c r="F5" s="741" t="s">
        <v>302</v>
      </c>
      <c r="G5" s="1196" t="s">
        <v>782</v>
      </c>
      <c r="H5" s="1197"/>
      <c r="I5" s="741" t="s">
        <v>783</v>
      </c>
      <c r="J5" s="741" t="s">
        <v>784</v>
      </c>
      <c r="K5" s="741" t="s">
        <v>785</v>
      </c>
      <c r="L5" s="740" t="s">
        <v>274</v>
      </c>
    </row>
    <row r="6" spans="1:12" ht="12">
      <c r="A6" s="743"/>
      <c r="B6" s="744"/>
      <c r="C6" s="745"/>
      <c r="D6" s="746"/>
      <c r="E6" s="746"/>
      <c r="F6" s="746"/>
      <c r="G6" s="747" t="s">
        <v>701</v>
      </c>
      <c r="H6" s="748" t="s">
        <v>786</v>
      </c>
      <c r="I6" s="749" t="s">
        <v>787</v>
      </c>
      <c r="J6" s="749" t="s">
        <v>788</v>
      </c>
      <c r="K6" s="749" t="s">
        <v>789</v>
      </c>
      <c r="L6" s="750"/>
    </row>
    <row r="7" spans="1:12" ht="12">
      <c r="A7" s="751" t="s">
        <v>82</v>
      </c>
      <c r="B7" s="752">
        <f>SUM(B8+B14+B34)</f>
        <v>1075</v>
      </c>
      <c r="C7" s="753" t="s">
        <v>286</v>
      </c>
      <c r="D7" s="754">
        <f aca="true" t="shared" si="0" ref="D7:L7">SUM(D8+D14+D34)</f>
        <v>7</v>
      </c>
      <c r="E7" s="755">
        <f t="shared" si="0"/>
        <v>62</v>
      </c>
      <c r="F7" s="755">
        <f t="shared" si="0"/>
        <v>126</v>
      </c>
      <c r="G7" s="755">
        <f t="shared" si="0"/>
        <v>472</v>
      </c>
      <c r="H7" s="755">
        <f t="shared" si="0"/>
        <v>235</v>
      </c>
      <c r="I7" s="755">
        <f t="shared" si="0"/>
        <v>84</v>
      </c>
      <c r="J7" s="755">
        <f t="shared" si="0"/>
        <v>24</v>
      </c>
      <c r="K7" s="755">
        <f t="shared" si="0"/>
        <v>42</v>
      </c>
      <c r="L7" s="755">
        <f t="shared" si="0"/>
        <v>23</v>
      </c>
    </row>
    <row r="8" spans="1:12" ht="12">
      <c r="A8" s="756" t="s">
        <v>84</v>
      </c>
      <c r="B8" s="752">
        <f aca="true" t="shared" si="1" ref="B8:B24">SUM(D8:L8)</f>
        <v>22</v>
      </c>
      <c r="C8" s="757"/>
      <c r="D8" s="754">
        <f>SUM(D9+D11)</f>
        <v>4</v>
      </c>
      <c r="E8" s="755">
        <f>SUM(E9+E11)</f>
        <v>8</v>
      </c>
      <c r="F8" s="755">
        <f>SUM(F9+F11)</f>
        <v>10</v>
      </c>
      <c r="G8" s="758"/>
      <c r="H8" s="758"/>
      <c r="I8" s="758"/>
      <c r="J8" s="758"/>
      <c r="K8" s="758"/>
      <c r="L8" s="758"/>
    </row>
    <row r="9" spans="1:12" ht="12">
      <c r="A9" s="751" t="s">
        <v>600</v>
      </c>
      <c r="B9" s="752">
        <f t="shared" si="1"/>
        <v>9</v>
      </c>
      <c r="C9" s="757"/>
      <c r="D9" s="754">
        <f>(D10)</f>
        <v>2</v>
      </c>
      <c r="E9" s="755">
        <f>(E10)</f>
        <v>7</v>
      </c>
      <c r="F9" s="758"/>
      <c r="G9" s="758"/>
      <c r="H9" s="758"/>
      <c r="I9" s="758"/>
      <c r="J9" s="758"/>
      <c r="K9" s="758"/>
      <c r="L9" s="758"/>
    </row>
    <row r="10" spans="1:12" ht="12">
      <c r="A10" s="759" t="s">
        <v>601</v>
      </c>
      <c r="B10" s="760">
        <f t="shared" si="1"/>
        <v>9</v>
      </c>
      <c r="C10" s="761"/>
      <c r="D10" s="762">
        <v>2</v>
      </c>
      <c r="E10" s="763">
        <v>7</v>
      </c>
      <c r="F10" s="764"/>
      <c r="G10" s="764"/>
      <c r="H10" s="764"/>
      <c r="I10" s="764"/>
      <c r="J10" s="764"/>
      <c r="K10" s="764"/>
      <c r="L10" s="764"/>
    </row>
    <row r="11" spans="1:12" ht="12">
      <c r="A11" s="765" t="s">
        <v>279</v>
      </c>
      <c r="B11" s="766">
        <f t="shared" si="1"/>
        <v>13</v>
      </c>
      <c r="C11" s="767"/>
      <c r="D11" s="768">
        <f>SUM(D12:D13)</f>
        <v>2</v>
      </c>
      <c r="E11" s="769">
        <f>SUM(E12:E13)</f>
        <v>1</v>
      </c>
      <c r="F11" s="769">
        <f>SUM(F12:F13)</f>
        <v>10</v>
      </c>
      <c r="G11" s="770"/>
      <c r="H11" s="770"/>
      <c r="I11" s="770"/>
      <c r="J11" s="770"/>
      <c r="K11" s="770"/>
      <c r="L11" s="770"/>
    </row>
    <row r="12" spans="1:12" ht="12">
      <c r="A12" s="759" t="s">
        <v>602</v>
      </c>
      <c r="B12" s="760">
        <f t="shared" si="1"/>
        <v>6</v>
      </c>
      <c r="C12" s="761"/>
      <c r="D12" s="761"/>
      <c r="E12" s="764"/>
      <c r="F12" s="763">
        <v>6</v>
      </c>
      <c r="G12" s="764"/>
      <c r="H12" s="764"/>
      <c r="I12" s="764"/>
      <c r="J12" s="764"/>
      <c r="K12" s="764"/>
      <c r="L12" s="764"/>
    </row>
    <row r="13" spans="1:12" ht="12">
      <c r="A13" s="759" t="s">
        <v>603</v>
      </c>
      <c r="B13" s="760">
        <f t="shared" si="1"/>
        <v>7</v>
      </c>
      <c r="C13" s="761"/>
      <c r="D13" s="762">
        <v>2</v>
      </c>
      <c r="E13" s="763">
        <v>1</v>
      </c>
      <c r="F13" s="763">
        <v>4</v>
      </c>
      <c r="G13" s="764"/>
      <c r="H13" s="764"/>
      <c r="I13" s="764"/>
      <c r="J13" s="764"/>
      <c r="K13" s="764"/>
      <c r="L13" s="764"/>
    </row>
    <row r="14" spans="1:12" ht="12">
      <c r="A14" s="765" t="s">
        <v>90</v>
      </c>
      <c r="B14" s="766">
        <f t="shared" si="1"/>
        <v>455</v>
      </c>
      <c r="C14" s="767"/>
      <c r="D14" s="768">
        <f aca="true" t="shared" si="2" ref="D14:I14">SUM(D15+D16+D17+D22+D23+D27+D28+D29+D30+D31+D32+D33)</f>
        <v>3</v>
      </c>
      <c r="E14" s="769">
        <f t="shared" si="2"/>
        <v>45</v>
      </c>
      <c r="F14" s="769">
        <f t="shared" si="2"/>
        <v>109</v>
      </c>
      <c r="G14" s="769">
        <f t="shared" si="2"/>
        <v>233</v>
      </c>
      <c r="H14" s="769">
        <f t="shared" si="2"/>
        <v>47</v>
      </c>
      <c r="I14" s="769">
        <f t="shared" si="2"/>
        <v>2</v>
      </c>
      <c r="J14" s="770"/>
      <c r="K14" s="769">
        <f>SUM(K15+K16+K17+K22+K23+K27+K28+K29+K30+K31+K32+K33)</f>
        <v>8</v>
      </c>
      <c r="L14" s="769">
        <f>SUM(L15+L16+L17+L22+L23+L27+L28+L29+L30+L31+L32+L33)</f>
        <v>8</v>
      </c>
    </row>
    <row r="15" spans="1:12" ht="12">
      <c r="A15" s="759" t="s">
        <v>604</v>
      </c>
      <c r="B15" s="760">
        <f t="shared" si="1"/>
        <v>49</v>
      </c>
      <c r="C15" s="761"/>
      <c r="D15" s="762">
        <v>2</v>
      </c>
      <c r="E15" s="763">
        <v>11</v>
      </c>
      <c r="F15" s="764"/>
      <c r="G15" s="763">
        <v>26</v>
      </c>
      <c r="H15" s="763">
        <v>10</v>
      </c>
      <c r="I15" s="764"/>
      <c r="J15" s="764"/>
      <c r="K15" s="764"/>
      <c r="L15" s="764"/>
    </row>
    <row r="16" spans="1:12" ht="12">
      <c r="A16" s="759" t="s">
        <v>138</v>
      </c>
      <c r="B16" s="760">
        <f t="shared" si="1"/>
        <v>7</v>
      </c>
      <c r="C16" s="761"/>
      <c r="D16" s="761"/>
      <c r="E16" s="764"/>
      <c r="F16" s="764"/>
      <c r="G16" s="763">
        <v>7</v>
      </c>
      <c r="H16" s="764"/>
      <c r="I16" s="764"/>
      <c r="J16" s="764"/>
      <c r="K16" s="764"/>
      <c r="L16" s="764"/>
    </row>
    <row r="17" spans="1:12" ht="12">
      <c r="A17" s="759" t="s">
        <v>184</v>
      </c>
      <c r="B17" s="760">
        <f t="shared" si="1"/>
        <v>51</v>
      </c>
      <c r="C17" s="761"/>
      <c r="D17" s="761"/>
      <c r="E17" s="763">
        <f>SUM(E18:E21)</f>
        <v>1</v>
      </c>
      <c r="F17" s="764"/>
      <c r="G17" s="763">
        <f>SUM(G18:G21)</f>
        <v>49</v>
      </c>
      <c r="H17" s="763">
        <v>1</v>
      </c>
      <c r="I17" s="764"/>
      <c r="J17" s="764"/>
      <c r="K17" s="764"/>
      <c r="L17" s="764"/>
    </row>
    <row r="18" spans="1:12" ht="12">
      <c r="A18" s="759" t="s">
        <v>605</v>
      </c>
      <c r="B18" s="760">
        <f t="shared" si="1"/>
        <v>17</v>
      </c>
      <c r="C18" s="761"/>
      <c r="D18" s="761"/>
      <c r="E18" s="763">
        <v>1</v>
      </c>
      <c r="F18" s="764"/>
      <c r="G18" s="763">
        <v>16</v>
      </c>
      <c r="H18" s="764"/>
      <c r="I18" s="764"/>
      <c r="J18" s="764"/>
      <c r="K18" s="764"/>
      <c r="L18" s="764"/>
    </row>
    <row r="19" spans="1:12" ht="12">
      <c r="A19" s="759" t="s">
        <v>606</v>
      </c>
      <c r="B19" s="760">
        <f t="shared" si="1"/>
        <v>16</v>
      </c>
      <c r="C19" s="761"/>
      <c r="D19" s="761"/>
      <c r="E19" s="764"/>
      <c r="F19" s="764"/>
      <c r="G19" s="763">
        <v>16</v>
      </c>
      <c r="H19" s="764"/>
      <c r="I19" s="764"/>
      <c r="J19" s="764"/>
      <c r="K19" s="764"/>
      <c r="L19" s="764"/>
    </row>
    <row r="20" spans="1:12" ht="12">
      <c r="A20" s="759" t="s">
        <v>607</v>
      </c>
      <c r="B20" s="760">
        <f t="shared" si="1"/>
        <v>12</v>
      </c>
      <c r="C20" s="761"/>
      <c r="D20" s="761"/>
      <c r="E20" s="764"/>
      <c r="F20" s="764"/>
      <c r="G20" s="763">
        <v>12</v>
      </c>
      <c r="H20" s="764"/>
      <c r="I20" s="764"/>
      <c r="J20" s="764"/>
      <c r="K20" s="764"/>
      <c r="L20" s="764"/>
    </row>
    <row r="21" spans="1:12" ht="12">
      <c r="A21" s="759" t="s">
        <v>608</v>
      </c>
      <c r="B21" s="760">
        <f t="shared" si="1"/>
        <v>5</v>
      </c>
      <c r="C21" s="761"/>
      <c r="D21" s="761"/>
      <c r="E21" s="764"/>
      <c r="F21" s="764"/>
      <c r="G21" s="763">
        <v>5</v>
      </c>
      <c r="H21" s="764"/>
      <c r="I21" s="764"/>
      <c r="J21" s="764"/>
      <c r="K21" s="764"/>
      <c r="L21" s="764"/>
    </row>
    <row r="22" spans="1:12" ht="12">
      <c r="A22" s="759" t="s">
        <v>186</v>
      </c>
      <c r="B22" s="760">
        <f t="shared" si="1"/>
        <v>43</v>
      </c>
      <c r="C22" s="761"/>
      <c r="D22" s="761"/>
      <c r="E22" s="764"/>
      <c r="F22" s="764"/>
      <c r="G22" s="763">
        <v>43</v>
      </c>
      <c r="H22" s="764"/>
      <c r="I22" s="764"/>
      <c r="J22" s="764"/>
      <c r="K22" s="764"/>
      <c r="L22" s="764"/>
    </row>
    <row r="23" spans="1:12" ht="12">
      <c r="A23" s="759" t="s">
        <v>721</v>
      </c>
      <c r="B23" s="760">
        <f t="shared" si="1"/>
        <v>28</v>
      </c>
      <c r="C23" s="761"/>
      <c r="D23" s="762">
        <f>SUM(D24:D26)</f>
        <v>1</v>
      </c>
      <c r="E23" s="763">
        <f>SUM(E24:E26)</f>
        <v>13</v>
      </c>
      <c r="F23" s="764"/>
      <c r="G23" s="763">
        <f>SUM(G24:G26)</f>
        <v>7</v>
      </c>
      <c r="H23" s="763">
        <f>SUM(H24:H26)</f>
        <v>7</v>
      </c>
      <c r="I23" s="764"/>
      <c r="J23" s="764"/>
      <c r="K23" s="764"/>
      <c r="L23" s="764"/>
    </row>
    <row r="24" spans="1:12" ht="12">
      <c r="A24" s="759" t="s">
        <v>605</v>
      </c>
      <c r="B24" s="760">
        <f t="shared" si="1"/>
        <v>28</v>
      </c>
      <c r="C24" s="761"/>
      <c r="D24" s="762">
        <v>1</v>
      </c>
      <c r="E24" s="763">
        <v>13</v>
      </c>
      <c r="F24" s="764"/>
      <c r="G24" s="763">
        <v>7</v>
      </c>
      <c r="H24" s="763">
        <v>7</v>
      </c>
      <c r="I24" s="764"/>
      <c r="J24" s="764"/>
      <c r="K24" s="764"/>
      <c r="L24" s="764"/>
    </row>
    <row r="25" spans="1:12" ht="12">
      <c r="A25" s="759" t="s">
        <v>609</v>
      </c>
      <c r="B25" s="771"/>
      <c r="C25" s="761"/>
      <c r="D25" s="761"/>
      <c r="E25" s="772"/>
      <c r="F25" s="764"/>
      <c r="G25" s="764"/>
      <c r="H25" s="764"/>
      <c r="I25" s="764"/>
      <c r="J25" s="764"/>
      <c r="K25" s="764"/>
      <c r="L25" s="764"/>
    </row>
    <row r="26" spans="1:12" ht="12">
      <c r="A26" s="759" t="s">
        <v>674</v>
      </c>
      <c r="B26" s="771"/>
      <c r="C26" s="761"/>
      <c r="D26" s="761"/>
      <c r="E26" s="772"/>
      <c r="F26" s="764"/>
      <c r="G26" s="764"/>
      <c r="H26" s="764"/>
      <c r="I26" s="764"/>
      <c r="J26" s="764"/>
      <c r="K26" s="764"/>
      <c r="L26" s="764"/>
    </row>
    <row r="27" spans="1:12" ht="12">
      <c r="A27" s="759" t="s">
        <v>148</v>
      </c>
      <c r="B27" s="771"/>
      <c r="C27" s="761"/>
      <c r="D27" s="761"/>
      <c r="E27" s="764"/>
      <c r="F27" s="764"/>
      <c r="G27" s="764"/>
      <c r="H27" s="764"/>
      <c r="I27" s="764"/>
      <c r="J27" s="764"/>
      <c r="K27" s="764"/>
      <c r="L27" s="764"/>
    </row>
    <row r="28" spans="1:12" ht="12">
      <c r="A28" s="759" t="s">
        <v>149</v>
      </c>
      <c r="B28" s="760">
        <f aca="true" t="shared" si="3" ref="B28:B33">SUM(D28:L28)</f>
        <v>21</v>
      </c>
      <c r="C28" s="761"/>
      <c r="D28" s="761"/>
      <c r="E28" s="772">
        <v>3</v>
      </c>
      <c r="F28" s="764"/>
      <c r="G28" s="763">
        <v>1</v>
      </c>
      <c r="H28" s="763">
        <v>12</v>
      </c>
      <c r="I28" s="764"/>
      <c r="J28" s="764"/>
      <c r="K28" s="763">
        <v>5</v>
      </c>
      <c r="L28" s="764"/>
    </row>
    <row r="29" spans="1:12" ht="12">
      <c r="A29" s="759" t="s">
        <v>675</v>
      </c>
      <c r="B29" s="760">
        <f t="shared" si="3"/>
        <v>26</v>
      </c>
      <c r="C29" s="761"/>
      <c r="D29" s="761"/>
      <c r="E29" s="772">
        <v>4</v>
      </c>
      <c r="F29" s="763">
        <v>1</v>
      </c>
      <c r="G29" s="763">
        <v>16</v>
      </c>
      <c r="H29" s="763">
        <v>5</v>
      </c>
      <c r="I29" s="764"/>
      <c r="J29" s="764"/>
      <c r="K29" s="764"/>
      <c r="L29" s="764"/>
    </row>
    <row r="30" spans="1:12" ht="12">
      <c r="A30" s="759" t="s">
        <v>151</v>
      </c>
      <c r="B30" s="760">
        <f t="shared" si="3"/>
        <v>136</v>
      </c>
      <c r="C30" s="761"/>
      <c r="D30" s="761"/>
      <c r="E30" s="772">
        <v>8</v>
      </c>
      <c r="F30" s="763">
        <v>87</v>
      </c>
      <c r="G30" s="763">
        <v>35</v>
      </c>
      <c r="H30" s="764"/>
      <c r="I30" s="764"/>
      <c r="J30" s="764"/>
      <c r="K30" s="764"/>
      <c r="L30" s="763">
        <v>6</v>
      </c>
    </row>
    <row r="31" spans="1:12" ht="12">
      <c r="A31" s="759" t="s">
        <v>152</v>
      </c>
      <c r="B31" s="760">
        <f t="shared" si="3"/>
        <v>15</v>
      </c>
      <c r="C31" s="761"/>
      <c r="D31" s="761"/>
      <c r="E31" s="764"/>
      <c r="F31" s="764"/>
      <c r="G31" s="763">
        <v>8</v>
      </c>
      <c r="H31" s="763">
        <v>6</v>
      </c>
      <c r="I31" s="764"/>
      <c r="J31" s="764"/>
      <c r="K31" s="763">
        <v>1</v>
      </c>
      <c r="L31" s="764"/>
    </row>
    <row r="32" spans="1:12" ht="12">
      <c r="A32" s="759" t="s">
        <v>153</v>
      </c>
      <c r="B32" s="760">
        <f t="shared" si="3"/>
        <v>34</v>
      </c>
      <c r="C32" s="761"/>
      <c r="D32" s="761"/>
      <c r="E32" s="763">
        <v>2</v>
      </c>
      <c r="F32" s="763">
        <v>19</v>
      </c>
      <c r="G32" s="763">
        <v>10</v>
      </c>
      <c r="H32" s="764"/>
      <c r="I32" s="763">
        <v>1</v>
      </c>
      <c r="J32" s="764"/>
      <c r="K32" s="764"/>
      <c r="L32" s="763">
        <v>2</v>
      </c>
    </row>
    <row r="33" spans="1:12" ht="12">
      <c r="A33" s="759" t="s">
        <v>154</v>
      </c>
      <c r="B33" s="760">
        <f t="shared" si="3"/>
        <v>45</v>
      </c>
      <c r="C33" s="761"/>
      <c r="D33" s="761"/>
      <c r="E33" s="772">
        <v>3</v>
      </c>
      <c r="F33" s="763">
        <v>2</v>
      </c>
      <c r="G33" s="763">
        <v>31</v>
      </c>
      <c r="H33" s="763">
        <v>6</v>
      </c>
      <c r="I33" s="763">
        <v>1</v>
      </c>
      <c r="J33" s="764"/>
      <c r="K33" s="763">
        <v>2</v>
      </c>
      <c r="L33" s="764"/>
    </row>
    <row r="34" spans="1:12" ht="12">
      <c r="A34" s="765" t="s">
        <v>109</v>
      </c>
      <c r="B34" s="766">
        <f>SUM(B35:B50)</f>
        <v>598</v>
      </c>
      <c r="C34" s="767"/>
      <c r="D34" s="767"/>
      <c r="E34" s="769">
        <f aca="true" t="shared" si="4" ref="E34:L34">SUM(E35:E50)</f>
        <v>9</v>
      </c>
      <c r="F34" s="769">
        <f t="shared" si="4"/>
        <v>7</v>
      </c>
      <c r="G34" s="769">
        <f t="shared" si="4"/>
        <v>239</v>
      </c>
      <c r="H34" s="769">
        <f t="shared" si="4"/>
        <v>188</v>
      </c>
      <c r="I34" s="769">
        <f t="shared" si="4"/>
        <v>82</v>
      </c>
      <c r="J34" s="769">
        <f t="shared" si="4"/>
        <v>24</v>
      </c>
      <c r="K34" s="769">
        <f t="shared" si="4"/>
        <v>34</v>
      </c>
      <c r="L34" s="769">
        <f t="shared" si="4"/>
        <v>15</v>
      </c>
    </row>
    <row r="35" spans="1:34" ht="12">
      <c r="A35" s="759" t="s">
        <v>155</v>
      </c>
      <c r="B35" s="760">
        <f aca="true" t="shared" si="5" ref="B35:B50">SUM(D35:L35)</f>
        <v>149</v>
      </c>
      <c r="C35" s="761"/>
      <c r="D35" s="761"/>
      <c r="E35" s="772">
        <v>3</v>
      </c>
      <c r="F35" s="764"/>
      <c r="G35" s="763">
        <v>42</v>
      </c>
      <c r="H35" s="763">
        <v>64</v>
      </c>
      <c r="I35" s="763">
        <v>11</v>
      </c>
      <c r="J35" s="763">
        <v>17</v>
      </c>
      <c r="K35" s="763">
        <v>12</v>
      </c>
      <c r="L35" s="764"/>
      <c r="U35" s="773"/>
      <c r="V35" s="773"/>
      <c r="W35" s="773"/>
      <c r="X35" s="773"/>
      <c r="Y35" s="773"/>
      <c r="Z35" s="773"/>
      <c r="AA35" s="773"/>
      <c r="AB35" s="773"/>
      <c r="AC35" s="773"/>
      <c r="AD35" s="773"/>
      <c r="AE35" s="773"/>
      <c r="AF35" s="773"/>
      <c r="AG35" s="773"/>
      <c r="AH35" s="773"/>
    </row>
    <row r="36" spans="1:12" ht="12">
      <c r="A36" s="759" t="s">
        <v>156</v>
      </c>
      <c r="B36" s="760">
        <f t="shared" si="5"/>
        <v>32</v>
      </c>
      <c r="C36" s="761"/>
      <c r="D36" s="761"/>
      <c r="E36" s="764"/>
      <c r="F36" s="764"/>
      <c r="G36" s="763">
        <v>15</v>
      </c>
      <c r="H36" s="763">
        <v>3</v>
      </c>
      <c r="I36" s="763">
        <v>9</v>
      </c>
      <c r="J36" s="763">
        <v>1</v>
      </c>
      <c r="K36" s="763">
        <v>4</v>
      </c>
      <c r="L36" s="764"/>
    </row>
    <row r="37" spans="1:12" ht="12">
      <c r="A37" s="759" t="s">
        <v>157</v>
      </c>
      <c r="B37" s="760">
        <f t="shared" si="5"/>
        <v>34</v>
      </c>
      <c r="C37" s="761"/>
      <c r="D37" s="761"/>
      <c r="E37" s="772"/>
      <c r="F37" s="764"/>
      <c r="G37" s="763">
        <v>30</v>
      </c>
      <c r="H37" s="763">
        <v>3</v>
      </c>
      <c r="I37" s="763">
        <v>1</v>
      </c>
      <c r="J37" s="764"/>
      <c r="K37" s="764"/>
      <c r="L37" s="764"/>
    </row>
    <row r="38" spans="1:12" ht="12">
      <c r="A38" s="759" t="s">
        <v>158</v>
      </c>
      <c r="B38" s="760">
        <f t="shared" si="5"/>
        <v>26</v>
      </c>
      <c r="C38" s="761"/>
      <c r="D38" s="761"/>
      <c r="E38" s="772"/>
      <c r="F38" s="764"/>
      <c r="G38" s="763">
        <v>14</v>
      </c>
      <c r="H38" s="763">
        <v>2</v>
      </c>
      <c r="I38" s="763">
        <v>6</v>
      </c>
      <c r="J38" s="764"/>
      <c r="K38" s="763">
        <v>4</v>
      </c>
      <c r="L38" s="764"/>
    </row>
    <row r="39" spans="1:12" ht="12">
      <c r="A39" s="759" t="s">
        <v>159</v>
      </c>
      <c r="B39" s="760">
        <f t="shared" si="5"/>
        <v>52</v>
      </c>
      <c r="C39" s="761"/>
      <c r="D39" s="761"/>
      <c r="E39" s="772"/>
      <c r="F39" s="764"/>
      <c r="G39" s="763">
        <v>12</v>
      </c>
      <c r="H39" s="763">
        <v>17</v>
      </c>
      <c r="I39" s="763">
        <v>20</v>
      </c>
      <c r="J39" s="764"/>
      <c r="K39" s="764"/>
      <c r="L39" s="763">
        <v>3</v>
      </c>
    </row>
    <row r="40" spans="1:12" ht="12">
      <c r="A40" s="759" t="s">
        <v>160</v>
      </c>
      <c r="B40" s="760">
        <f t="shared" si="5"/>
        <v>30</v>
      </c>
      <c r="C40" s="761"/>
      <c r="D40" s="761"/>
      <c r="E40" s="772">
        <v>2</v>
      </c>
      <c r="F40" s="764"/>
      <c r="G40" s="763">
        <v>14</v>
      </c>
      <c r="H40" s="763">
        <v>4</v>
      </c>
      <c r="I40" s="763">
        <v>3</v>
      </c>
      <c r="J40" s="764"/>
      <c r="K40" s="764"/>
      <c r="L40" s="763">
        <v>7</v>
      </c>
    </row>
    <row r="41" spans="1:12" ht="12">
      <c r="A41" s="759" t="s">
        <v>161</v>
      </c>
      <c r="B41" s="760">
        <f t="shared" si="5"/>
        <v>26</v>
      </c>
      <c r="C41" s="761"/>
      <c r="D41" s="761"/>
      <c r="E41" s="772"/>
      <c r="F41" s="764"/>
      <c r="G41" s="763">
        <v>8</v>
      </c>
      <c r="H41" s="763">
        <v>6</v>
      </c>
      <c r="I41" s="763">
        <v>3</v>
      </c>
      <c r="J41" s="763">
        <v>5</v>
      </c>
      <c r="K41" s="763">
        <v>4</v>
      </c>
      <c r="L41" s="764"/>
    </row>
    <row r="42" spans="1:12" ht="12">
      <c r="A42" s="759" t="s">
        <v>162</v>
      </c>
      <c r="B42" s="760">
        <f t="shared" si="5"/>
        <v>19</v>
      </c>
      <c r="C42" s="761"/>
      <c r="D42" s="761"/>
      <c r="E42" s="772"/>
      <c r="F42" s="764"/>
      <c r="G42" s="763">
        <v>9</v>
      </c>
      <c r="H42" s="763">
        <v>4</v>
      </c>
      <c r="I42" s="763">
        <v>4</v>
      </c>
      <c r="J42" s="764"/>
      <c r="K42" s="764"/>
      <c r="L42" s="763">
        <v>2</v>
      </c>
    </row>
    <row r="43" spans="1:12" ht="12">
      <c r="A43" s="759" t="s">
        <v>163</v>
      </c>
      <c r="B43" s="760">
        <f t="shared" si="5"/>
        <v>15</v>
      </c>
      <c r="C43" s="761"/>
      <c r="D43" s="761"/>
      <c r="E43" s="772"/>
      <c r="F43" s="764"/>
      <c r="G43" s="763">
        <v>4</v>
      </c>
      <c r="H43" s="763">
        <v>10</v>
      </c>
      <c r="I43" s="763">
        <v>1</v>
      </c>
      <c r="J43" s="764"/>
      <c r="K43" s="764"/>
      <c r="L43" s="764"/>
    </row>
    <row r="44" spans="1:12" ht="12">
      <c r="A44" s="759" t="s">
        <v>164</v>
      </c>
      <c r="B44" s="760">
        <f t="shared" si="5"/>
        <v>20</v>
      </c>
      <c r="C44" s="761"/>
      <c r="D44" s="761"/>
      <c r="E44" s="772">
        <v>1</v>
      </c>
      <c r="F44" s="764"/>
      <c r="G44" s="763">
        <v>3</v>
      </c>
      <c r="H44" s="763">
        <v>6</v>
      </c>
      <c r="I44" s="763">
        <v>7</v>
      </c>
      <c r="J44" s="764"/>
      <c r="K44" s="763">
        <v>3</v>
      </c>
      <c r="L44" s="764"/>
    </row>
    <row r="45" spans="1:12" ht="12">
      <c r="A45" s="759" t="s">
        <v>165</v>
      </c>
      <c r="B45" s="760">
        <f t="shared" si="5"/>
        <v>22</v>
      </c>
      <c r="C45" s="761"/>
      <c r="D45" s="761"/>
      <c r="E45" s="772"/>
      <c r="F45" s="763">
        <v>1</v>
      </c>
      <c r="G45" s="763">
        <v>6</v>
      </c>
      <c r="H45" s="763">
        <v>10</v>
      </c>
      <c r="I45" s="763">
        <v>3</v>
      </c>
      <c r="J45" s="763">
        <v>1</v>
      </c>
      <c r="K45" s="764"/>
      <c r="L45" s="763">
        <v>1</v>
      </c>
    </row>
    <row r="46" spans="1:12" ht="12">
      <c r="A46" s="759" t="s">
        <v>166</v>
      </c>
      <c r="B46" s="760">
        <f t="shared" si="5"/>
        <v>13</v>
      </c>
      <c r="C46" s="761"/>
      <c r="D46" s="761"/>
      <c r="E46" s="772"/>
      <c r="F46" s="764"/>
      <c r="G46" s="763">
        <v>5</v>
      </c>
      <c r="H46" s="763">
        <v>5</v>
      </c>
      <c r="I46" s="764"/>
      <c r="J46" s="764"/>
      <c r="K46" s="763">
        <v>3</v>
      </c>
      <c r="L46" s="764"/>
    </row>
    <row r="47" spans="1:12" ht="12">
      <c r="A47" s="759" t="s">
        <v>167</v>
      </c>
      <c r="B47" s="760">
        <f t="shared" si="5"/>
        <v>69</v>
      </c>
      <c r="C47" s="761"/>
      <c r="D47" s="761"/>
      <c r="E47" s="763">
        <v>1</v>
      </c>
      <c r="F47" s="763">
        <v>1</v>
      </c>
      <c r="G47" s="763">
        <v>21</v>
      </c>
      <c r="H47" s="763">
        <v>33</v>
      </c>
      <c r="I47" s="763">
        <v>11</v>
      </c>
      <c r="J47" s="764"/>
      <c r="K47" s="764"/>
      <c r="L47" s="763">
        <v>2</v>
      </c>
    </row>
    <row r="48" spans="1:12" ht="12">
      <c r="A48" s="759" t="s">
        <v>168</v>
      </c>
      <c r="B48" s="760">
        <f t="shared" si="5"/>
        <v>23</v>
      </c>
      <c r="C48" s="761"/>
      <c r="D48" s="761"/>
      <c r="E48" s="772"/>
      <c r="F48" s="764"/>
      <c r="G48" s="763">
        <v>8</v>
      </c>
      <c r="H48" s="763">
        <v>14</v>
      </c>
      <c r="I48" s="763">
        <v>1</v>
      </c>
      <c r="J48" s="764"/>
      <c r="K48" s="764"/>
      <c r="L48" s="764"/>
    </row>
    <row r="49" spans="1:12" ht="12">
      <c r="A49" s="759" t="s">
        <v>188</v>
      </c>
      <c r="B49" s="760">
        <f t="shared" si="5"/>
        <v>3</v>
      </c>
      <c r="C49" s="761"/>
      <c r="D49" s="761"/>
      <c r="E49" s="764"/>
      <c r="F49" s="764"/>
      <c r="G49" s="764"/>
      <c r="H49" s="763">
        <v>3</v>
      </c>
      <c r="I49" s="764"/>
      <c r="J49" s="764"/>
      <c r="K49" s="764"/>
      <c r="L49" s="764"/>
    </row>
    <row r="50" spans="1:12" ht="12">
      <c r="A50" s="759" t="s">
        <v>731</v>
      </c>
      <c r="B50" s="760">
        <f t="shared" si="5"/>
        <v>65</v>
      </c>
      <c r="C50" s="761"/>
      <c r="D50" s="761"/>
      <c r="E50" s="772">
        <v>2</v>
      </c>
      <c r="F50" s="763">
        <v>5</v>
      </c>
      <c r="G50" s="763">
        <v>48</v>
      </c>
      <c r="H50" s="763">
        <v>4</v>
      </c>
      <c r="I50" s="763">
        <v>2</v>
      </c>
      <c r="J50" s="764"/>
      <c r="K50" s="763">
        <v>4</v>
      </c>
      <c r="L50" s="764"/>
    </row>
    <row r="51" spans="1:12" ht="12">
      <c r="A51" s="774" t="s">
        <v>790</v>
      </c>
      <c r="K51" s="775" t="s">
        <v>791</v>
      </c>
      <c r="L51" s="774" t="s">
        <v>380</v>
      </c>
    </row>
    <row r="52" spans="1:8" ht="12">
      <c r="A52" s="774" t="s">
        <v>792</v>
      </c>
      <c r="B52" s="774"/>
      <c r="C52" s="774"/>
      <c r="D52" s="774"/>
      <c r="E52" s="774"/>
      <c r="F52" s="774"/>
      <c r="G52" s="774"/>
      <c r="H52" s="774"/>
    </row>
    <row r="53" spans="1:5" ht="12">
      <c r="A53" s="774" t="s">
        <v>793</v>
      </c>
      <c r="B53" s="774"/>
      <c r="C53" s="774"/>
      <c r="D53" s="774"/>
      <c r="E53" s="776"/>
    </row>
    <row r="54" spans="1:4" ht="12">
      <c r="A54" s="774"/>
      <c r="B54" s="774"/>
      <c r="C54" s="774"/>
      <c r="D54" s="774"/>
    </row>
  </sheetData>
  <sheetProtection password="CA55" sheet="1" objects="1" scenarios="1"/>
  <mergeCells count="4">
    <mergeCell ref="G5:H5"/>
    <mergeCell ref="B5:C5"/>
    <mergeCell ref="A1:L1"/>
    <mergeCell ref="A2:L2"/>
  </mergeCells>
  <printOptions horizontalCentered="1"/>
  <pageMargins left="0.59" right="0.3937007874015748" top="0.5905511811023623" bottom="0.5905511811023623" header="0" footer="0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4"/>
  <sheetViews>
    <sheetView showGridLines="0" workbookViewId="0" topLeftCell="A1">
      <selection activeCell="A18" sqref="A18"/>
    </sheetView>
  </sheetViews>
  <sheetFormatPr defaultColWidth="15.3984375" defaultRowHeight="9"/>
  <cols>
    <col min="1" max="1" width="65" style="33" customWidth="1"/>
    <col min="2" max="2" width="16.59765625" style="33" customWidth="1"/>
    <col min="3" max="3" width="16.19921875" style="33" customWidth="1"/>
    <col min="4" max="4" width="16.59765625" style="33" customWidth="1"/>
    <col min="5" max="5" width="15.796875" style="33" customWidth="1"/>
    <col min="6" max="6" width="14" style="33" customWidth="1"/>
    <col min="7" max="7" width="13.3984375" style="33" customWidth="1"/>
    <col min="8" max="16384" width="15.3984375" style="33" customWidth="1"/>
  </cols>
  <sheetData>
    <row r="1" spans="1:7" ht="12">
      <c r="A1" s="32"/>
      <c r="B1" s="32"/>
      <c r="C1" s="32"/>
      <c r="D1" s="32"/>
      <c r="E1" s="32"/>
      <c r="F1" s="32"/>
      <c r="G1" s="32"/>
    </row>
    <row r="2" spans="1:7" ht="12">
      <c r="A2" s="1073" t="s">
        <v>74</v>
      </c>
      <c r="B2" s="1073"/>
      <c r="C2" s="1073"/>
      <c r="D2" s="1073"/>
      <c r="E2" s="1073"/>
      <c r="F2" s="1073"/>
      <c r="G2" s="1073"/>
    </row>
    <row r="3" spans="1:7" ht="12">
      <c r="A3" s="1073" t="s">
        <v>127</v>
      </c>
      <c r="B3" s="1073"/>
      <c r="C3" s="1073"/>
      <c r="D3" s="1073"/>
      <c r="E3" s="1073"/>
      <c r="F3" s="1073"/>
      <c r="G3" s="1073"/>
    </row>
    <row r="4" spans="1:7" ht="12">
      <c r="A4" s="32"/>
      <c r="B4" s="32"/>
      <c r="C4" s="32"/>
      <c r="D4" s="32"/>
      <c r="E4" s="32"/>
      <c r="F4" s="32"/>
      <c r="G4" s="32"/>
    </row>
    <row r="5" spans="1:7" ht="12">
      <c r="A5" s="34" t="s">
        <v>35</v>
      </c>
      <c r="B5" s="32"/>
      <c r="C5" s="32"/>
      <c r="D5" s="32"/>
      <c r="E5" s="32"/>
      <c r="F5" s="32"/>
      <c r="G5" s="32"/>
    </row>
    <row r="6" spans="1:7" ht="12">
      <c r="A6" s="35" t="s">
        <v>80</v>
      </c>
      <c r="B6" s="36" t="s">
        <v>128</v>
      </c>
      <c r="C6" s="37" t="s">
        <v>129</v>
      </c>
      <c r="D6" s="37" t="s">
        <v>130</v>
      </c>
      <c r="E6" s="37" t="s">
        <v>131</v>
      </c>
      <c r="F6" s="37" t="s">
        <v>132</v>
      </c>
      <c r="G6" s="36" t="s">
        <v>133</v>
      </c>
    </row>
    <row r="7" spans="1:7" ht="12">
      <c r="A7" s="38"/>
      <c r="B7" s="39"/>
      <c r="C7" s="38"/>
      <c r="D7" s="38"/>
      <c r="E7" s="38"/>
      <c r="F7" s="38"/>
      <c r="G7" s="39"/>
    </row>
    <row r="8" spans="1:7" ht="15" customHeight="1">
      <c r="A8" s="40" t="s">
        <v>82</v>
      </c>
      <c r="B8" s="41">
        <f aca="true" t="shared" si="0" ref="B8:G8">SUM(B10+B12+B15+B35)</f>
        <v>15006</v>
      </c>
      <c r="C8" s="41">
        <f t="shared" si="0"/>
        <v>6045</v>
      </c>
      <c r="D8" s="41">
        <f t="shared" si="0"/>
        <v>3985</v>
      </c>
      <c r="E8" s="41">
        <f t="shared" si="0"/>
        <v>3276</v>
      </c>
      <c r="F8" s="41">
        <f t="shared" si="0"/>
        <v>946</v>
      </c>
      <c r="G8" s="41">
        <f t="shared" si="0"/>
        <v>754</v>
      </c>
    </row>
    <row r="9" spans="1:7" ht="15" customHeight="1">
      <c r="A9" s="40" t="s">
        <v>84</v>
      </c>
      <c r="B9" s="41">
        <f>(B10+B12)</f>
        <v>28</v>
      </c>
      <c r="C9" s="41">
        <f>(C10+C12)</f>
        <v>17</v>
      </c>
      <c r="D9" s="41">
        <f>(D10+D12)</f>
        <v>11</v>
      </c>
      <c r="E9" s="42"/>
      <c r="F9" s="42"/>
      <c r="G9" s="42"/>
    </row>
    <row r="10" spans="1:7" ht="15" customHeight="1">
      <c r="A10" s="40" t="s">
        <v>85</v>
      </c>
      <c r="B10" s="41">
        <f>(B11)</f>
        <v>13</v>
      </c>
      <c r="C10" s="41">
        <f>(C11)</f>
        <v>2</v>
      </c>
      <c r="D10" s="41">
        <f>(D11)</f>
        <v>11</v>
      </c>
      <c r="E10" s="42"/>
      <c r="F10" s="42"/>
      <c r="G10" s="42"/>
    </row>
    <row r="11" spans="1:7" ht="12">
      <c r="A11" s="43" t="s">
        <v>134</v>
      </c>
      <c r="B11" s="44">
        <f>SUM(C11:D11)</f>
        <v>13</v>
      </c>
      <c r="C11" s="44">
        <v>2</v>
      </c>
      <c r="D11" s="44">
        <v>11</v>
      </c>
      <c r="E11" s="45"/>
      <c r="F11" s="45"/>
      <c r="G11" s="45"/>
    </row>
    <row r="12" spans="1:7" ht="15" customHeight="1">
      <c r="A12" s="40" t="s">
        <v>87</v>
      </c>
      <c r="B12" s="41">
        <f>SUM(B13:B14)</f>
        <v>15</v>
      </c>
      <c r="C12" s="41">
        <f>SUM(C13:C14)</f>
        <v>15</v>
      </c>
      <c r="D12" s="42"/>
      <c r="E12" s="42"/>
      <c r="F12" s="42"/>
      <c r="G12" s="42"/>
    </row>
    <row r="13" spans="1:7" ht="12">
      <c r="A13" s="43" t="s">
        <v>135</v>
      </c>
      <c r="B13" s="44">
        <v>7</v>
      </c>
      <c r="C13" s="44">
        <v>7</v>
      </c>
      <c r="D13" s="45"/>
      <c r="E13" s="45"/>
      <c r="F13" s="45"/>
      <c r="G13" s="45"/>
    </row>
    <row r="14" spans="1:7" ht="12">
      <c r="A14" s="43" t="s">
        <v>136</v>
      </c>
      <c r="B14" s="44">
        <f>SUM(C14:D14)</f>
        <v>8</v>
      </c>
      <c r="C14" s="44">
        <v>8</v>
      </c>
      <c r="D14" s="45"/>
      <c r="E14" s="45"/>
      <c r="F14" s="45"/>
      <c r="G14" s="45"/>
    </row>
    <row r="15" spans="1:7" ht="15" customHeight="1">
      <c r="A15" s="40" t="s">
        <v>90</v>
      </c>
      <c r="B15" s="41">
        <f aca="true" t="shared" si="1" ref="B15:G15">SUM(B16+B17+B18+B23+B24+B28+B29+B30+B31+B32+B33+B34)</f>
        <v>5941</v>
      </c>
      <c r="C15" s="41">
        <f t="shared" si="1"/>
        <v>1658</v>
      </c>
      <c r="D15" s="41">
        <f t="shared" si="1"/>
        <v>1395</v>
      </c>
      <c r="E15" s="41">
        <f t="shared" si="1"/>
        <v>1188</v>
      </c>
      <c r="F15" s="41">
        <f t="shared" si="1"/>
        <v>946</v>
      </c>
      <c r="G15" s="41">
        <f t="shared" si="1"/>
        <v>754</v>
      </c>
    </row>
    <row r="16" spans="1:7" ht="12">
      <c r="A16" s="43" t="s">
        <v>137</v>
      </c>
      <c r="B16" s="44">
        <f>SUM(C16:G16)</f>
        <v>80</v>
      </c>
      <c r="C16" s="44">
        <v>28</v>
      </c>
      <c r="D16" s="44">
        <v>11</v>
      </c>
      <c r="E16" s="44">
        <v>9</v>
      </c>
      <c r="F16" s="44">
        <v>11</v>
      </c>
      <c r="G16" s="44">
        <v>21</v>
      </c>
    </row>
    <row r="17" spans="1:7" ht="12">
      <c r="A17" s="43" t="s">
        <v>138</v>
      </c>
      <c r="B17" s="44">
        <f>SUM(C17:G17)</f>
        <v>67</v>
      </c>
      <c r="C17" s="44">
        <v>28</v>
      </c>
      <c r="D17" s="44">
        <v>20</v>
      </c>
      <c r="E17" s="44">
        <v>19</v>
      </c>
      <c r="F17" s="45"/>
      <c r="G17" s="45"/>
    </row>
    <row r="18" spans="1:7" ht="12">
      <c r="A18" s="43" t="s">
        <v>139</v>
      </c>
      <c r="B18" s="44">
        <f>SUM(B19:B22)</f>
        <v>2104</v>
      </c>
      <c r="C18" s="44">
        <f>SUM(C19:C22)</f>
        <v>521</v>
      </c>
      <c r="D18" s="44">
        <f>SUM(D20:D22)</f>
        <v>499</v>
      </c>
      <c r="E18" s="44">
        <f>SUM(E20:E22)</f>
        <v>494</v>
      </c>
      <c r="F18" s="44">
        <f>SUM(F20:F22)</f>
        <v>344</v>
      </c>
      <c r="G18" s="44">
        <f>SUM(G20:G22)</f>
        <v>246</v>
      </c>
    </row>
    <row r="19" spans="1:7" ht="12">
      <c r="A19" s="43" t="s">
        <v>140</v>
      </c>
      <c r="B19" s="44">
        <f>SUM(C19:G19)</f>
        <v>521</v>
      </c>
      <c r="C19" s="44">
        <v>521</v>
      </c>
      <c r="D19" s="45"/>
      <c r="E19" s="45"/>
      <c r="F19" s="45"/>
      <c r="G19" s="45"/>
    </row>
    <row r="20" spans="1:7" ht="12">
      <c r="A20" s="43" t="s">
        <v>141</v>
      </c>
      <c r="B20" s="44">
        <f>SUM(C20:G20)</f>
        <v>590</v>
      </c>
      <c r="C20" s="45"/>
      <c r="D20" s="45"/>
      <c r="E20" s="45"/>
      <c r="F20" s="44">
        <v>344</v>
      </c>
      <c r="G20" s="44">
        <v>246</v>
      </c>
    </row>
    <row r="21" spans="1:7" ht="12">
      <c r="A21" s="43" t="s">
        <v>142</v>
      </c>
      <c r="B21" s="44">
        <f>SUM(C21:G21)</f>
        <v>187</v>
      </c>
      <c r="C21" s="45"/>
      <c r="D21" s="44">
        <v>91</v>
      </c>
      <c r="E21" s="44">
        <v>96</v>
      </c>
      <c r="F21" s="45"/>
      <c r="G21" s="45"/>
    </row>
    <row r="22" spans="1:7" ht="12">
      <c r="A22" s="43" t="s">
        <v>143</v>
      </c>
      <c r="B22" s="44">
        <f>SUM(C22:G22)</f>
        <v>806</v>
      </c>
      <c r="C22" s="45"/>
      <c r="D22" s="44">
        <v>408</v>
      </c>
      <c r="E22" s="44">
        <v>398</v>
      </c>
      <c r="F22" s="45"/>
      <c r="G22" s="45"/>
    </row>
    <row r="23" spans="1:7" ht="12">
      <c r="A23" s="43" t="s">
        <v>144</v>
      </c>
      <c r="B23" s="44">
        <f>SUM(C23:G23)</f>
        <v>1078</v>
      </c>
      <c r="C23" s="44">
        <v>229</v>
      </c>
      <c r="D23" s="44">
        <v>277</v>
      </c>
      <c r="E23" s="44">
        <v>211</v>
      </c>
      <c r="F23" s="44">
        <v>208</v>
      </c>
      <c r="G23" s="44">
        <v>153</v>
      </c>
    </row>
    <row r="24" spans="1:7" ht="12">
      <c r="A24" s="43" t="s">
        <v>145</v>
      </c>
      <c r="B24" s="44">
        <f>SUM(B25:B27)</f>
        <v>260</v>
      </c>
      <c r="C24" s="44">
        <f>SUM(C25:C27)</f>
        <v>153</v>
      </c>
      <c r="D24" s="44">
        <f>SUM(D25:D27)</f>
        <v>93</v>
      </c>
      <c r="E24" s="44">
        <f>SUM(E25:E27)</f>
        <v>4</v>
      </c>
      <c r="F24" s="44">
        <f>SUM(F25:F27)</f>
        <v>10</v>
      </c>
      <c r="G24" s="45"/>
    </row>
    <row r="25" spans="1:7" ht="12">
      <c r="A25" s="43" t="s">
        <v>140</v>
      </c>
      <c r="B25" s="44">
        <f aca="true" t="shared" si="2" ref="B25:B34">SUM(C25:G25)</f>
        <v>153</v>
      </c>
      <c r="C25" s="44">
        <v>153</v>
      </c>
      <c r="D25" s="45"/>
      <c r="E25" s="45"/>
      <c r="F25" s="45"/>
      <c r="G25" s="45"/>
    </row>
    <row r="26" spans="1:7" ht="12">
      <c r="A26" s="43" t="s">
        <v>146</v>
      </c>
      <c r="B26" s="44">
        <f t="shared" si="2"/>
        <v>31</v>
      </c>
      <c r="C26" s="45"/>
      <c r="D26" s="44">
        <v>17</v>
      </c>
      <c r="E26" s="44">
        <v>4</v>
      </c>
      <c r="F26" s="44">
        <v>10</v>
      </c>
      <c r="G26" s="45"/>
    </row>
    <row r="27" spans="1:7" ht="12">
      <c r="A27" s="43" t="s">
        <v>147</v>
      </c>
      <c r="B27" s="44">
        <f t="shared" si="2"/>
        <v>76</v>
      </c>
      <c r="C27" s="45"/>
      <c r="D27" s="44">
        <v>76</v>
      </c>
      <c r="E27" s="45"/>
      <c r="F27" s="45"/>
      <c r="G27" s="45"/>
    </row>
    <row r="28" spans="1:7" ht="12">
      <c r="A28" s="43" t="s">
        <v>148</v>
      </c>
      <c r="B28" s="44">
        <f t="shared" si="2"/>
        <v>167</v>
      </c>
      <c r="C28" s="44">
        <v>50</v>
      </c>
      <c r="D28" s="44">
        <v>39</v>
      </c>
      <c r="E28" s="44">
        <v>39</v>
      </c>
      <c r="F28" s="44">
        <v>39</v>
      </c>
      <c r="G28" s="45"/>
    </row>
    <row r="29" spans="1:7" ht="12">
      <c r="A29" s="43" t="s">
        <v>149</v>
      </c>
      <c r="B29" s="44">
        <f t="shared" si="2"/>
        <v>51</v>
      </c>
      <c r="C29" s="44">
        <v>26</v>
      </c>
      <c r="D29" s="44">
        <v>8</v>
      </c>
      <c r="E29" s="44">
        <v>7</v>
      </c>
      <c r="F29" s="44">
        <v>10</v>
      </c>
      <c r="G29" s="45"/>
    </row>
    <row r="30" spans="1:7" ht="12">
      <c r="A30" s="43" t="s">
        <v>150</v>
      </c>
      <c r="B30" s="44">
        <f t="shared" si="2"/>
        <v>273</v>
      </c>
      <c r="C30" s="44">
        <v>185</v>
      </c>
      <c r="D30" s="44">
        <v>18</v>
      </c>
      <c r="E30" s="44">
        <v>25</v>
      </c>
      <c r="F30" s="44">
        <v>18</v>
      </c>
      <c r="G30" s="44">
        <v>27</v>
      </c>
    </row>
    <row r="31" spans="1:7" ht="12">
      <c r="A31" s="43" t="s">
        <v>151</v>
      </c>
      <c r="B31" s="44">
        <f t="shared" si="2"/>
        <v>577</v>
      </c>
      <c r="C31" s="44">
        <v>130</v>
      </c>
      <c r="D31" s="44">
        <v>154</v>
      </c>
      <c r="E31" s="44">
        <v>127</v>
      </c>
      <c r="F31" s="44">
        <v>80</v>
      </c>
      <c r="G31" s="44">
        <v>86</v>
      </c>
    </row>
    <row r="32" spans="1:7" ht="12">
      <c r="A32" s="43" t="s">
        <v>152</v>
      </c>
      <c r="B32" s="44">
        <f t="shared" si="2"/>
        <v>192</v>
      </c>
      <c r="C32" s="44">
        <v>35</v>
      </c>
      <c r="D32" s="44">
        <v>46</v>
      </c>
      <c r="E32" s="44">
        <v>41</v>
      </c>
      <c r="F32" s="44">
        <v>30</v>
      </c>
      <c r="G32" s="44">
        <v>40</v>
      </c>
    </row>
    <row r="33" spans="1:7" ht="12">
      <c r="A33" s="43" t="s">
        <v>153</v>
      </c>
      <c r="B33" s="44">
        <f t="shared" si="2"/>
        <v>347</v>
      </c>
      <c r="C33" s="44">
        <v>81</v>
      </c>
      <c r="D33" s="44">
        <v>81</v>
      </c>
      <c r="E33" s="44">
        <v>84</v>
      </c>
      <c r="F33" s="44">
        <v>54</v>
      </c>
      <c r="G33" s="44">
        <v>47</v>
      </c>
    </row>
    <row r="34" spans="1:7" ht="12">
      <c r="A34" s="43" t="s">
        <v>154</v>
      </c>
      <c r="B34" s="44">
        <f t="shared" si="2"/>
        <v>745</v>
      </c>
      <c r="C34" s="44">
        <v>192</v>
      </c>
      <c r="D34" s="44">
        <v>149</v>
      </c>
      <c r="E34" s="44">
        <v>128</v>
      </c>
      <c r="F34" s="44">
        <v>142</v>
      </c>
      <c r="G34" s="44">
        <v>134</v>
      </c>
    </row>
    <row r="35" spans="1:7" ht="15" customHeight="1">
      <c r="A35" s="40" t="s">
        <v>109</v>
      </c>
      <c r="B35" s="41">
        <f>SUM(B36:B51)</f>
        <v>9037</v>
      </c>
      <c r="C35" s="41">
        <f>SUM(C36:C51)</f>
        <v>4370</v>
      </c>
      <c r="D35" s="41">
        <f>SUM(D36:D51)</f>
        <v>2579</v>
      </c>
      <c r="E35" s="41">
        <f>SUM(E36:E51)</f>
        <v>2088</v>
      </c>
      <c r="F35" s="42"/>
      <c r="G35" s="42"/>
    </row>
    <row r="36" spans="1:7" ht="12">
      <c r="A36" s="43" t="s">
        <v>155</v>
      </c>
      <c r="B36" s="44">
        <f aca="true" t="shared" si="3" ref="B36:B51">SUM(C36:E36)</f>
        <v>2176</v>
      </c>
      <c r="C36" s="44">
        <v>1196</v>
      </c>
      <c r="D36" s="44">
        <v>584</v>
      </c>
      <c r="E36" s="44">
        <v>396</v>
      </c>
      <c r="F36" s="45"/>
      <c r="G36" s="45"/>
    </row>
    <row r="37" spans="1:7" ht="12">
      <c r="A37" s="43" t="s">
        <v>156</v>
      </c>
      <c r="B37" s="44">
        <f t="shared" si="3"/>
        <v>488</v>
      </c>
      <c r="C37" s="44">
        <v>232</v>
      </c>
      <c r="D37" s="44">
        <v>156</v>
      </c>
      <c r="E37" s="44">
        <v>100</v>
      </c>
      <c r="F37" s="45"/>
      <c r="G37" s="45"/>
    </row>
    <row r="38" spans="1:7" ht="12">
      <c r="A38" s="43" t="s">
        <v>157</v>
      </c>
      <c r="B38" s="44">
        <f t="shared" si="3"/>
        <v>550</v>
      </c>
      <c r="C38" s="44">
        <v>252</v>
      </c>
      <c r="D38" s="44">
        <v>177</v>
      </c>
      <c r="E38" s="44">
        <v>121</v>
      </c>
      <c r="F38" s="45"/>
      <c r="G38" s="45"/>
    </row>
    <row r="39" spans="1:7" ht="12">
      <c r="A39" s="43" t="s">
        <v>158</v>
      </c>
      <c r="B39" s="44">
        <f t="shared" si="3"/>
        <v>402</v>
      </c>
      <c r="C39" s="44">
        <v>198</v>
      </c>
      <c r="D39" s="44">
        <v>100</v>
      </c>
      <c r="E39" s="44">
        <v>104</v>
      </c>
      <c r="F39" s="45"/>
      <c r="G39" s="45"/>
    </row>
    <row r="40" spans="1:7" ht="12">
      <c r="A40" s="43" t="s">
        <v>159</v>
      </c>
      <c r="B40" s="44">
        <f t="shared" si="3"/>
        <v>724</v>
      </c>
      <c r="C40" s="44">
        <v>322</v>
      </c>
      <c r="D40" s="44">
        <v>221</v>
      </c>
      <c r="E40" s="44">
        <v>181</v>
      </c>
      <c r="F40" s="45"/>
      <c r="G40" s="45"/>
    </row>
    <row r="41" spans="1:7" ht="12">
      <c r="A41" s="43" t="s">
        <v>160</v>
      </c>
      <c r="B41" s="44">
        <f t="shared" si="3"/>
        <v>283</v>
      </c>
      <c r="C41" s="44">
        <v>106</v>
      </c>
      <c r="D41" s="44">
        <v>79</v>
      </c>
      <c r="E41" s="44">
        <v>98</v>
      </c>
      <c r="F41" s="45"/>
      <c r="G41" s="45"/>
    </row>
    <row r="42" spans="1:7" ht="12">
      <c r="A42" s="43" t="s">
        <v>161</v>
      </c>
      <c r="B42" s="44">
        <f t="shared" si="3"/>
        <v>421</v>
      </c>
      <c r="C42" s="44">
        <v>203</v>
      </c>
      <c r="D42" s="44">
        <v>114</v>
      </c>
      <c r="E42" s="44">
        <v>104</v>
      </c>
      <c r="F42" s="45"/>
      <c r="G42" s="45"/>
    </row>
    <row r="43" spans="1:7" ht="12">
      <c r="A43" s="43" t="s">
        <v>162</v>
      </c>
      <c r="B43" s="44">
        <f t="shared" si="3"/>
        <v>215</v>
      </c>
      <c r="C43" s="44">
        <v>101</v>
      </c>
      <c r="D43" s="44">
        <v>59</v>
      </c>
      <c r="E43" s="44">
        <v>55</v>
      </c>
      <c r="F43" s="45"/>
      <c r="G43" s="45"/>
    </row>
    <row r="44" spans="1:7" ht="12">
      <c r="A44" s="43" t="s">
        <v>163</v>
      </c>
      <c r="B44" s="44">
        <f t="shared" si="3"/>
        <v>261</v>
      </c>
      <c r="C44" s="44">
        <v>99</v>
      </c>
      <c r="D44" s="44">
        <v>108</v>
      </c>
      <c r="E44" s="44">
        <v>54</v>
      </c>
      <c r="F44" s="45"/>
      <c r="G44" s="45"/>
    </row>
    <row r="45" spans="1:7" ht="12">
      <c r="A45" s="43" t="s">
        <v>164</v>
      </c>
      <c r="B45" s="44">
        <f t="shared" si="3"/>
        <v>264</v>
      </c>
      <c r="C45" s="44">
        <v>123</v>
      </c>
      <c r="D45" s="44">
        <v>82</v>
      </c>
      <c r="E45" s="44">
        <v>59</v>
      </c>
      <c r="F45" s="45"/>
      <c r="G45" s="45"/>
    </row>
    <row r="46" spans="1:7" ht="12">
      <c r="A46" s="43" t="s">
        <v>165</v>
      </c>
      <c r="B46" s="44">
        <f t="shared" si="3"/>
        <v>279</v>
      </c>
      <c r="C46" s="44">
        <v>146</v>
      </c>
      <c r="D46" s="44">
        <v>82</v>
      </c>
      <c r="E46" s="44">
        <v>51</v>
      </c>
      <c r="F46" s="45"/>
      <c r="G46" s="45"/>
    </row>
    <row r="47" spans="1:7" ht="12">
      <c r="A47" s="43" t="s">
        <v>166</v>
      </c>
      <c r="B47" s="44">
        <f t="shared" si="3"/>
        <v>135</v>
      </c>
      <c r="C47" s="44">
        <v>77</v>
      </c>
      <c r="D47" s="44">
        <v>32</v>
      </c>
      <c r="E47" s="44">
        <v>26</v>
      </c>
      <c r="F47" s="45"/>
      <c r="G47" s="45"/>
    </row>
    <row r="48" spans="1:7" ht="12">
      <c r="A48" s="43" t="s">
        <v>167</v>
      </c>
      <c r="B48" s="44">
        <f t="shared" si="3"/>
        <v>1522</v>
      </c>
      <c r="C48" s="44">
        <v>649</v>
      </c>
      <c r="D48" s="44">
        <v>434</v>
      </c>
      <c r="E48" s="44">
        <v>439</v>
      </c>
      <c r="F48" s="45"/>
      <c r="G48" s="45"/>
    </row>
    <row r="49" spans="1:7" ht="12">
      <c r="A49" s="43" t="s">
        <v>168</v>
      </c>
      <c r="B49" s="44">
        <f t="shared" si="3"/>
        <v>684</v>
      </c>
      <c r="C49" s="44">
        <v>383</v>
      </c>
      <c r="D49" s="44">
        <v>150</v>
      </c>
      <c r="E49" s="44">
        <v>151</v>
      </c>
      <c r="F49" s="45"/>
      <c r="G49" s="45"/>
    </row>
    <row r="50" spans="1:7" ht="12">
      <c r="A50" s="43" t="s">
        <v>169</v>
      </c>
      <c r="B50" s="44">
        <f t="shared" si="3"/>
        <v>53</v>
      </c>
      <c r="C50" s="44">
        <v>30</v>
      </c>
      <c r="D50" s="44">
        <v>8</v>
      </c>
      <c r="E50" s="44">
        <v>15</v>
      </c>
      <c r="F50" s="45"/>
      <c r="G50" s="45"/>
    </row>
    <row r="51" spans="1:7" ht="12">
      <c r="A51" s="43" t="s">
        <v>148</v>
      </c>
      <c r="B51" s="44">
        <f t="shared" si="3"/>
        <v>580</v>
      </c>
      <c r="C51" s="44">
        <v>253</v>
      </c>
      <c r="D51" s="44">
        <v>193</v>
      </c>
      <c r="E51" s="44">
        <v>134</v>
      </c>
      <c r="F51" s="45"/>
      <c r="G51" s="45"/>
    </row>
    <row r="52" spans="1:7" ht="12">
      <c r="A52" s="46" t="s">
        <v>170</v>
      </c>
      <c r="B52" s="46"/>
      <c r="C52" s="46"/>
      <c r="D52" s="46"/>
      <c r="E52" s="46"/>
      <c r="F52" s="47" t="s">
        <v>171</v>
      </c>
      <c r="G52" s="46"/>
    </row>
    <row r="53" spans="1:7" ht="12">
      <c r="A53" s="46" t="s">
        <v>172</v>
      </c>
      <c r="B53" s="46"/>
      <c r="C53" s="46"/>
      <c r="D53" s="46"/>
      <c r="E53" s="46"/>
      <c r="F53" s="46"/>
      <c r="G53" s="46"/>
    </row>
    <row r="54" spans="1:3" ht="12">
      <c r="A54" s="46" t="s">
        <v>173</v>
      </c>
      <c r="B54" s="46"/>
      <c r="C54" s="46"/>
    </row>
  </sheetData>
  <sheetProtection password="CA55" sheet="1" objects="1" scenarios="1"/>
  <mergeCells count="2">
    <mergeCell ref="A2:G2"/>
    <mergeCell ref="A3:G3"/>
  </mergeCells>
  <printOptions horizontalCentered="1"/>
  <pageMargins left="1.09" right="1.08" top="0.3937007874015748" bottom="0.3937007874015748" header="0" footer="0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/>
  <dimension ref="A2:CJ82"/>
  <sheetViews>
    <sheetView showGridLines="0" workbookViewId="0" topLeftCell="A1">
      <selection activeCell="F26" sqref="F26"/>
    </sheetView>
  </sheetViews>
  <sheetFormatPr defaultColWidth="15.3984375" defaultRowHeight="9"/>
  <cols>
    <col min="1" max="1" width="46.19921875" style="777" customWidth="1"/>
    <col min="2" max="2" width="7.3984375" style="777" customWidth="1"/>
    <col min="3" max="3" width="2.796875" style="777" customWidth="1"/>
    <col min="4" max="6" width="7.3984375" style="777" customWidth="1"/>
    <col min="7" max="7" width="8" style="777" customWidth="1"/>
    <col min="8" max="10" width="7.3984375" style="777" customWidth="1"/>
    <col min="11" max="11" width="7.796875" style="777" customWidth="1"/>
    <col min="12" max="14" width="7.3984375" style="777" customWidth="1"/>
    <col min="15" max="15" width="8.796875" style="777" customWidth="1"/>
    <col min="16" max="17" width="7.3984375" style="777" customWidth="1"/>
    <col min="18" max="18" width="8.19921875" style="777" customWidth="1"/>
    <col min="19" max="22" width="7.3984375" style="777" customWidth="1"/>
    <col min="23" max="23" width="46.19921875" style="777" customWidth="1"/>
    <col min="24" max="39" width="7.3984375" style="777" customWidth="1"/>
    <col min="40" max="40" width="7.19921875" style="777" customWidth="1"/>
    <col min="41" max="43" width="7.3984375" style="777" customWidth="1"/>
    <col min="44" max="49" width="15.3984375" style="777" customWidth="1"/>
    <col min="50" max="50" width="61.796875" style="777" customWidth="1"/>
    <col min="51" max="16384" width="15.3984375" style="777" customWidth="1"/>
  </cols>
  <sheetData>
    <row r="2" spans="1:44" ht="12">
      <c r="A2" s="1204" t="s">
        <v>74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 t="s">
        <v>74</v>
      </c>
      <c r="X2" s="1204"/>
      <c r="Y2" s="1204"/>
      <c r="Z2" s="1204"/>
      <c r="AA2" s="1204"/>
      <c r="AB2" s="1204"/>
      <c r="AC2" s="1204"/>
      <c r="AD2" s="1204"/>
      <c r="AE2" s="1204"/>
      <c r="AF2" s="1204"/>
      <c r="AG2" s="1204"/>
      <c r="AH2" s="1204"/>
      <c r="AI2" s="1204"/>
      <c r="AJ2" s="1204"/>
      <c r="AK2" s="1204"/>
      <c r="AL2" s="1204"/>
      <c r="AM2" s="1204"/>
      <c r="AN2" s="1204"/>
      <c r="AO2" s="1204"/>
      <c r="AP2" s="1204"/>
      <c r="AQ2" s="1204"/>
      <c r="AR2" s="1204"/>
    </row>
    <row r="3" spans="1:44" ht="12">
      <c r="A3" s="1205" t="s">
        <v>794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  <c r="P3" s="1205"/>
      <c r="Q3" s="1205"/>
      <c r="R3" s="1205"/>
      <c r="S3" s="1205"/>
      <c r="T3" s="1205"/>
      <c r="U3" s="1205"/>
      <c r="V3" s="1205"/>
      <c r="W3" s="1205" t="s">
        <v>794</v>
      </c>
      <c r="X3" s="1205"/>
      <c r="Y3" s="1205"/>
      <c r="Z3" s="1205"/>
      <c r="AA3" s="1205"/>
      <c r="AB3" s="1205"/>
      <c r="AC3" s="1205"/>
      <c r="AD3" s="1205"/>
      <c r="AE3" s="1205"/>
      <c r="AF3" s="1205"/>
      <c r="AG3" s="1205"/>
      <c r="AH3" s="1205"/>
      <c r="AI3" s="1205"/>
      <c r="AJ3" s="1205"/>
      <c r="AK3" s="1205"/>
      <c r="AL3" s="1205"/>
      <c r="AM3" s="1205"/>
      <c r="AN3" s="1205"/>
      <c r="AO3" s="1205"/>
      <c r="AP3" s="1205"/>
      <c r="AQ3" s="1205"/>
      <c r="AR3" s="1205"/>
    </row>
    <row r="4" spans="1:44" ht="12">
      <c r="A4" s="778"/>
      <c r="B4" s="778"/>
      <c r="C4" s="778"/>
      <c r="D4" s="778"/>
      <c r="E4" s="779" t="s">
        <v>52</v>
      </c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9" t="s">
        <v>52</v>
      </c>
      <c r="AB4" s="778"/>
      <c r="AC4" s="778"/>
      <c r="AD4" s="778"/>
      <c r="AE4" s="778"/>
      <c r="AF4" s="778"/>
      <c r="AG4" s="778"/>
      <c r="AH4" s="778"/>
      <c r="AI4" s="778"/>
      <c r="AJ4" s="778"/>
      <c r="AK4" s="778"/>
      <c r="AL4" s="778"/>
      <c r="AM4" s="778"/>
      <c r="AN4" s="778"/>
      <c r="AO4" s="778"/>
      <c r="AP4" s="778"/>
      <c r="AQ4" s="778"/>
      <c r="AR4" s="778"/>
    </row>
    <row r="5" spans="1:44" ht="12">
      <c r="A5" s="779" t="s">
        <v>795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9" t="s">
        <v>796</v>
      </c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778"/>
      <c r="AQ5" s="778"/>
      <c r="AR5" s="778"/>
    </row>
    <row r="6" spans="1:88" ht="12">
      <c r="A6" s="780"/>
      <c r="B6" s="1199" t="s">
        <v>770</v>
      </c>
      <c r="C6" s="1200"/>
      <c r="D6" s="1200"/>
      <c r="E6" s="1200"/>
      <c r="F6" s="1201"/>
      <c r="G6" s="1199" t="s">
        <v>797</v>
      </c>
      <c r="H6" s="1200"/>
      <c r="I6" s="1200"/>
      <c r="J6" s="1201"/>
      <c r="K6" s="781" t="s">
        <v>600</v>
      </c>
      <c r="L6" s="782"/>
      <c r="M6" s="782"/>
      <c r="N6" s="783"/>
      <c r="O6" s="1199" t="s">
        <v>798</v>
      </c>
      <c r="P6" s="1200"/>
      <c r="Q6" s="1200"/>
      <c r="R6" s="1201"/>
      <c r="S6" s="1199" t="s">
        <v>701</v>
      </c>
      <c r="T6" s="1200"/>
      <c r="U6" s="1200"/>
      <c r="V6" s="1201"/>
      <c r="W6" s="780"/>
      <c r="X6" s="1206" t="s">
        <v>799</v>
      </c>
      <c r="Y6" s="1207"/>
      <c r="Z6" s="1207"/>
      <c r="AA6" s="1208"/>
      <c r="AB6" s="1206" t="s">
        <v>800</v>
      </c>
      <c r="AC6" s="1207"/>
      <c r="AD6" s="1207"/>
      <c r="AE6" s="1208"/>
      <c r="AF6" s="784" t="s">
        <v>801</v>
      </c>
      <c r="AG6" s="785"/>
      <c r="AH6" s="785"/>
      <c r="AI6" s="786"/>
      <c r="AJ6" s="1206" t="s">
        <v>802</v>
      </c>
      <c r="AK6" s="1207"/>
      <c r="AL6" s="1207"/>
      <c r="AM6" s="1208"/>
      <c r="AN6" s="787" t="s">
        <v>803</v>
      </c>
      <c r="AO6" s="785"/>
      <c r="AP6" s="785"/>
      <c r="AQ6" s="786"/>
      <c r="CJ6" s="788" t="s">
        <v>52</v>
      </c>
    </row>
    <row r="7" spans="1:43" ht="12">
      <c r="A7" s="789" t="s">
        <v>804</v>
      </c>
      <c r="B7" s="790"/>
      <c r="C7" s="791"/>
      <c r="D7" s="791"/>
      <c r="E7" s="791"/>
      <c r="F7" s="792"/>
      <c r="G7" s="790"/>
      <c r="H7" s="791"/>
      <c r="I7" s="791"/>
      <c r="J7" s="792"/>
      <c r="K7" s="790"/>
      <c r="L7" s="791"/>
      <c r="M7" s="791"/>
      <c r="N7" s="792"/>
      <c r="O7" s="790"/>
      <c r="P7" s="791"/>
      <c r="Q7" s="791"/>
      <c r="R7" s="792"/>
      <c r="S7" s="793"/>
      <c r="T7" s="794"/>
      <c r="U7" s="794"/>
      <c r="V7" s="795"/>
      <c r="W7" s="789" t="s">
        <v>804</v>
      </c>
      <c r="X7" s="796"/>
      <c r="Y7" s="797"/>
      <c r="Z7" s="797"/>
      <c r="AA7" s="797"/>
      <c r="AB7" s="798"/>
      <c r="AC7" s="799"/>
      <c r="AD7" s="799"/>
      <c r="AE7" s="800"/>
      <c r="AF7" s="798"/>
      <c r="AG7" s="799"/>
      <c r="AH7" s="799"/>
      <c r="AI7" s="800"/>
      <c r="AJ7" s="798"/>
      <c r="AK7" s="799"/>
      <c r="AL7" s="799"/>
      <c r="AM7" s="800"/>
      <c r="AN7" s="799"/>
      <c r="AO7" s="799"/>
      <c r="AP7" s="799"/>
      <c r="AQ7" s="800"/>
    </row>
    <row r="8" spans="1:43" ht="12">
      <c r="A8" s="801"/>
      <c r="B8" s="1202" t="s">
        <v>248</v>
      </c>
      <c r="C8" s="1203"/>
      <c r="D8" s="804" t="s">
        <v>805</v>
      </c>
      <c r="E8" s="804" t="s">
        <v>806</v>
      </c>
      <c r="F8" s="803" t="s">
        <v>807</v>
      </c>
      <c r="G8" s="802" t="s">
        <v>248</v>
      </c>
      <c r="H8" s="804" t="s">
        <v>805</v>
      </c>
      <c r="I8" s="804" t="s">
        <v>806</v>
      </c>
      <c r="J8" s="803" t="s">
        <v>807</v>
      </c>
      <c r="K8" s="802" t="s">
        <v>248</v>
      </c>
      <c r="L8" s="804" t="s">
        <v>805</v>
      </c>
      <c r="M8" s="804" t="s">
        <v>806</v>
      </c>
      <c r="N8" s="803" t="s">
        <v>807</v>
      </c>
      <c r="O8" s="804" t="s">
        <v>248</v>
      </c>
      <c r="P8" s="804" t="s">
        <v>805</v>
      </c>
      <c r="Q8" s="805" t="s">
        <v>806</v>
      </c>
      <c r="R8" s="804" t="s">
        <v>807</v>
      </c>
      <c r="S8" s="804" t="s">
        <v>248</v>
      </c>
      <c r="T8" s="804" t="s">
        <v>805</v>
      </c>
      <c r="U8" s="805" t="s">
        <v>806</v>
      </c>
      <c r="V8" s="806" t="s">
        <v>807</v>
      </c>
      <c r="W8" s="801"/>
      <c r="X8" s="802" t="s">
        <v>248</v>
      </c>
      <c r="Y8" s="804" t="s">
        <v>805</v>
      </c>
      <c r="Z8" s="804" t="s">
        <v>806</v>
      </c>
      <c r="AA8" s="805" t="s">
        <v>807</v>
      </c>
      <c r="AB8" s="804" t="s">
        <v>248</v>
      </c>
      <c r="AC8" s="804" t="s">
        <v>805</v>
      </c>
      <c r="AD8" s="804" t="s">
        <v>806</v>
      </c>
      <c r="AE8" s="803" t="s">
        <v>807</v>
      </c>
      <c r="AF8" s="804" t="s">
        <v>248</v>
      </c>
      <c r="AG8" s="804" t="s">
        <v>805</v>
      </c>
      <c r="AH8" s="804" t="s">
        <v>806</v>
      </c>
      <c r="AI8" s="803" t="s">
        <v>807</v>
      </c>
      <c r="AJ8" s="804" t="s">
        <v>248</v>
      </c>
      <c r="AK8" s="804" t="s">
        <v>805</v>
      </c>
      <c r="AL8" s="804" t="s">
        <v>806</v>
      </c>
      <c r="AM8" s="803" t="s">
        <v>807</v>
      </c>
      <c r="AN8" s="804" t="s">
        <v>248</v>
      </c>
      <c r="AO8" s="804" t="s">
        <v>805</v>
      </c>
      <c r="AP8" s="804" t="s">
        <v>806</v>
      </c>
      <c r="AQ8" s="803" t="s">
        <v>807</v>
      </c>
    </row>
    <row r="9" spans="1:43" ht="12">
      <c r="A9" s="807" t="s">
        <v>82</v>
      </c>
      <c r="B9" s="808">
        <f>SUM(B10+B16+B36)</f>
        <v>1075</v>
      </c>
      <c r="C9" s="809" t="s">
        <v>286</v>
      </c>
      <c r="D9" s="810">
        <f>(H9+L9+P9+T9+Y9+AC9+AG9+AK9+AO9)</f>
        <v>594</v>
      </c>
      <c r="E9" s="811">
        <f>SUM(I9+M9+Q9+U9+Z9+AD9+AH9+AL9+AP9)</f>
        <v>134</v>
      </c>
      <c r="F9" s="811">
        <f>(J9+N9+R9+V9+AA9+AE9+AI9+AM9+AQ9)</f>
        <v>347</v>
      </c>
      <c r="G9" s="811">
        <f>SUM(G10+G16+G36)</f>
        <v>7</v>
      </c>
      <c r="H9" s="811">
        <f>SUM(H10+H16+H36)</f>
        <v>7</v>
      </c>
      <c r="I9" s="812"/>
      <c r="J9" s="812"/>
      <c r="K9" s="811">
        <f aca="true" t="shared" si="0" ref="K9:V9">SUM(K10+K16+K36)</f>
        <v>62</v>
      </c>
      <c r="L9" s="811">
        <f t="shared" si="0"/>
        <v>54</v>
      </c>
      <c r="M9" s="811">
        <f t="shared" si="0"/>
        <v>2</v>
      </c>
      <c r="N9" s="811">
        <f t="shared" si="0"/>
        <v>6</v>
      </c>
      <c r="O9" s="811">
        <f t="shared" si="0"/>
        <v>126</v>
      </c>
      <c r="P9" s="811">
        <f t="shared" si="0"/>
        <v>43</v>
      </c>
      <c r="Q9" s="811">
        <f t="shared" si="0"/>
        <v>10</v>
      </c>
      <c r="R9" s="811">
        <f t="shared" si="0"/>
        <v>73</v>
      </c>
      <c r="S9" s="811">
        <f t="shared" si="0"/>
        <v>472</v>
      </c>
      <c r="T9" s="811">
        <f t="shared" si="0"/>
        <v>294</v>
      </c>
      <c r="U9" s="811">
        <f t="shared" si="0"/>
        <v>57</v>
      </c>
      <c r="V9" s="813">
        <f t="shared" si="0"/>
        <v>121</v>
      </c>
      <c r="W9" s="807" t="s">
        <v>82</v>
      </c>
      <c r="X9" s="811">
        <f aca="true" t="shared" si="1" ref="X9:AQ9">SUM(X10+X16+X36)</f>
        <v>235</v>
      </c>
      <c r="Y9" s="811">
        <f t="shared" si="1"/>
        <v>126</v>
      </c>
      <c r="Z9" s="811">
        <f t="shared" si="1"/>
        <v>29</v>
      </c>
      <c r="AA9" s="811">
        <f t="shared" si="1"/>
        <v>80</v>
      </c>
      <c r="AB9" s="811">
        <f t="shared" si="1"/>
        <v>84</v>
      </c>
      <c r="AC9" s="811">
        <f t="shared" si="1"/>
        <v>42</v>
      </c>
      <c r="AD9" s="811">
        <f t="shared" si="1"/>
        <v>20</v>
      </c>
      <c r="AE9" s="811">
        <f t="shared" si="1"/>
        <v>22</v>
      </c>
      <c r="AF9" s="811">
        <f t="shared" si="1"/>
        <v>24</v>
      </c>
      <c r="AG9" s="811">
        <f t="shared" si="1"/>
        <v>8</v>
      </c>
      <c r="AH9" s="811">
        <f t="shared" si="1"/>
        <v>5</v>
      </c>
      <c r="AI9" s="811">
        <f t="shared" si="1"/>
        <v>11</v>
      </c>
      <c r="AJ9" s="811">
        <f t="shared" si="1"/>
        <v>42</v>
      </c>
      <c r="AK9" s="811">
        <f t="shared" si="1"/>
        <v>13</v>
      </c>
      <c r="AL9" s="811">
        <f t="shared" si="1"/>
        <v>3</v>
      </c>
      <c r="AM9" s="811">
        <f t="shared" si="1"/>
        <v>26</v>
      </c>
      <c r="AN9" s="811">
        <f t="shared" si="1"/>
        <v>23</v>
      </c>
      <c r="AO9" s="811">
        <f t="shared" si="1"/>
        <v>7</v>
      </c>
      <c r="AP9" s="811">
        <f t="shared" si="1"/>
        <v>8</v>
      </c>
      <c r="AQ9" s="811">
        <f t="shared" si="1"/>
        <v>8</v>
      </c>
    </row>
    <row r="10" spans="1:43" ht="12">
      <c r="A10" s="807" t="s">
        <v>84</v>
      </c>
      <c r="B10" s="808">
        <f>SUM(B11+B13)</f>
        <v>22</v>
      </c>
      <c r="C10" s="814"/>
      <c r="D10" s="810">
        <f>(H10+L10+P10+T10+Y10+AC10+AG10+AK10+AO10)</f>
        <v>18</v>
      </c>
      <c r="E10" s="812"/>
      <c r="F10" s="811">
        <f>(J10+N10+R10+V10+AA10+AE10+AI10+AM10+AQ10)</f>
        <v>4</v>
      </c>
      <c r="G10" s="811">
        <f>SUM(G11+G13)</f>
        <v>4</v>
      </c>
      <c r="H10" s="811">
        <f>SUM(H11+H13)</f>
        <v>4</v>
      </c>
      <c r="I10" s="812"/>
      <c r="J10" s="812"/>
      <c r="K10" s="811">
        <f>SUM(K11+K13)</f>
        <v>8</v>
      </c>
      <c r="L10" s="811">
        <f>SUM(L11+L13)</f>
        <v>8</v>
      </c>
      <c r="M10" s="812"/>
      <c r="N10" s="812"/>
      <c r="O10" s="811">
        <f>SUM(O11+O13)</f>
        <v>10</v>
      </c>
      <c r="P10" s="811">
        <f>SUM(P11+P13)</f>
        <v>6</v>
      </c>
      <c r="Q10" s="812"/>
      <c r="R10" s="811">
        <f>SUM(R11+R13)</f>
        <v>4</v>
      </c>
      <c r="S10" s="812"/>
      <c r="T10" s="812"/>
      <c r="U10" s="812"/>
      <c r="V10" s="815"/>
      <c r="W10" s="807" t="s">
        <v>84</v>
      </c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  <c r="AI10" s="812"/>
      <c r="AJ10" s="812"/>
      <c r="AK10" s="812"/>
      <c r="AL10" s="812"/>
      <c r="AM10" s="812"/>
      <c r="AN10" s="812"/>
      <c r="AO10" s="812"/>
      <c r="AP10" s="812"/>
      <c r="AQ10" s="812"/>
    </row>
    <row r="11" spans="1:43" ht="12">
      <c r="A11" s="807" t="s">
        <v>600</v>
      </c>
      <c r="B11" s="808">
        <f>SUM(B12)</f>
        <v>9</v>
      </c>
      <c r="C11" s="814"/>
      <c r="D11" s="810">
        <f>(H11+L11+P11+T11+Y11+AC11+AG11+AK11+AO11)</f>
        <v>9</v>
      </c>
      <c r="E11" s="812"/>
      <c r="F11" s="812"/>
      <c r="G11" s="811">
        <f>SUM(G12)</f>
        <v>2</v>
      </c>
      <c r="H11" s="811">
        <f>SUM(H12)</f>
        <v>2</v>
      </c>
      <c r="I11" s="812"/>
      <c r="J11" s="812"/>
      <c r="K11" s="811">
        <f>SUM(K12)</f>
        <v>7</v>
      </c>
      <c r="L11" s="811">
        <f>SUM(L12)</f>
        <v>7</v>
      </c>
      <c r="M11" s="812"/>
      <c r="N11" s="812"/>
      <c r="O11" s="812"/>
      <c r="P11" s="812"/>
      <c r="Q11" s="812"/>
      <c r="R11" s="812"/>
      <c r="S11" s="812"/>
      <c r="T11" s="812"/>
      <c r="U11" s="812"/>
      <c r="V11" s="815"/>
      <c r="W11" s="807" t="s">
        <v>600</v>
      </c>
      <c r="X11" s="812"/>
      <c r="Y11" s="812"/>
      <c r="Z11" s="812"/>
      <c r="AA11" s="812"/>
      <c r="AB11" s="812"/>
      <c r="AC11" s="812"/>
      <c r="AD11" s="812"/>
      <c r="AE11" s="812"/>
      <c r="AF11" s="812"/>
      <c r="AG11" s="812"/>
      <c r="AH11" s="812"/>
      <c r="AI11" s="812"/>
      <c r="AJ11" s="812"/>
      <c r="AK11" s="812"/>
      <c r="AL11" s="812"/>
      <c r="AM11" s="812"/>
      <c r="AN11" s="812"/>
      <c r="AO11" s="812"/>
      <c r="AP11" s="812"/>
      <c r="AQ11" s="812"/>
    </row>
    <row r="12" spans="1:43" ht="12">
      <c r="A12" s="816" t="s">
        <v>601</v>
      </c>
      <c r="B12" s="817">
        <f>SUM(D12:F12)</f>
        <v>9</v>
      </c>
      <c r="C12" s="818"/>
      <c r="D12" s="819">
        <f>(H12+L12+P12+T12+Y12+AC12+AG12+AK12+AO12)</f>
        <v>9</v>
      </c>
      <c r="E12" s="820"/>
      <c r="F12" s="820"/>
      <c r="G12" s="821">
        <f>SUM(H12:J12)</f>
        <v>2</v>
      </c>
      <c r="H12" s="821">
        <v>2</v>
      </c>
      <c r="I12" s="820"/>
      <c r="J12" s="820"/>
      <c r="K12" s="821">
        <f>SUM(L12:N12)</f>
        <v>7</v>
      </c>
      <c r="L12" s="821">
        <v>7</v>
      </c>
      <c r="M12" s="820"/>
      <c r="N12" s="820"/>
      <c r="O12" s="820"/>
      <c r="P12" s="820"/>
      <c r="Q12" s="820"/>
      <c r="R12" s="820"/>
      <c r="S12" s="820"/>
      <c r="T12" s="820"/>
      <c r="U12" s="820"/>
      <c r="V12" s="822"/>
      <c r="W12" s="816" t="s">
        <v>601</v>
      </c>
      <c r="X12" s="820"/>
      <c r="Y12" s="820"/>
      <c r="Z12" s="820"/>
      <c r="AA12" s="820"/>
      <c r="AB12" s="820"/>
      <c r="AC12" s="820"/>
      <c r="AD12" s="820"/>
      <c r="AE12" s="820"/>
      <c r="AF12" s="820"/>
      <c r="AG12" s="820"/>
      <c r="AH12" s="820"/>
      <c r="AI12" s="820"/>
      <c r="AJ12" s="820"/>
      <c r="AK12" s="820"/>
      <c r="AL12" s="820"/>
      <c r="AM12" s="820"/>
      <c r="AN12" s="820"/>
      <c r="AO12" s="820"/>
      <c r="AP12" s="820"/>
      <c r="AQ12" s="820"/>
    </row>
    <row r="13" spans="1:43" ht="12">
      <c r="A13" s="807" t="s">
        <v>279</v>
      </c>
      <c r="B13" s="808">
        <f>SUM(B14:B15)</f>
        <v>13</v>
      </c>
      <c r="C13" s="814"/>
      <c r="D13" s="810">
        <f>(H13+L13+P13+T13+Y13+AC13+AG13+AK13+AO13)</f>
        <v>9</v>
      </c>
      <c r="E13" s="812"/>
      <c r="F13" s="811">
        <f>(J13+N13+R13+V13+AA13+AE13+AI13+AM13+AQ13)</f>
        <v>4</v>
      </c>
      <c r="G13" s="811">
        <f>SUM(G14:G15)</f>
        <v>2</v>
      </c>
      <c r="H13" s="811">
        <f>SUM(H14:H15)</f>
        <v>2</v>
      </c>
      <c r="I13" s="812"/>
      <c r="J13" s="812"/>
      <c r="K13" s="811">
        <f>SUM(K14:K15)</f>
        <v>1</v>
      </c>
      <c r="L13" s="811">
        <f>SUM(L14:L15)</f>
        <v>1</v>
      </c>
      <c r="M13" s="812"/>
      <c r="N13" s="812"/>
      <c r="O13" s="811">
        <f>SUM(O14:O15)</f>
        <v>10</v>
      </c>
      <c r="P13" s="811">
        <f>SUM(P14:P15)</f>
        <v>6</v>
      </c>
      <c r="Q13" s="812"/>
      <c r="R13" s="811">
        <f>SUM(R14:R15)</f>
        <v>4</v>
      </c>
      <c r="S13" s="812"/>
      <c r="T13" s="812"/>
      <c r="U13" s="812"/>
      <c r="V13" s="815"/>
      <c r="W13" s="807" t="s">
        <v>279</v>
      </c>
      <c r="X13" s="812"/>
      <c r="Y13" s="812"/>
      <c r="Z13" s="812"/>
      <c r="AA13" s="812"/>
      <c r="AB13" s="812"/>
      <c r="AC13" s="812"/>
      <c r="AD13" s="812"/>
      <c r="AE13" s="812"/>
      <c r="AF13" s="812"/>
      <c r="AG13" s="812"/>
      <c r="AH13" s="812"/>
      <c r="AI13" s="812"/>
      <c r="AJ13" s="812"/>
      <c r="AK13" s="812"/>
      <c r="AL13" s="812"/>
      <c r="AM13" s="812"/>
      <c r="AN13" s="812"/>
      <c r="AO13" s="812"/>
      <c r="AP13" s="812"/>
      <c r="AQ13" s="812"/>
    </row>
    <row r="14" spans="1:43" ht="12">
      <c r="A14" s="816" t="s">
        <v>602</v>
      </c>
      <c r="B14" s="817">
        <f>SUM(G14+K14+O14+S14+X14+AB14+AF14+AJ14+AN14)</f>
        <v>6</v>
      </c>
      <c r="C14" s="818"/>
      <c r="D14" s="819">
        <v>2</v>
      </c>
      <c r="E14" s="820"/>
      <c r="F14" s="821">
        <f>(J14+N14+R14+V14+AA14+AE14+AI14+AM14+AQ14)</f>
        <v>4</v>
      </c>
      <c r="G14" s="820"/>
      <c r="H14" s="820"/>
      <c r="I14" s="820"/>
      <c r="J14" s="820"/>
      <c r="K14" s="820"/>
      <c r="L14" s="820"/>
      <c r="M14" s="820"/>
      <c r="N14" s="820"/>
      <c r="O14" s="821">
        <f>SUM(P14:R14)</f>
        <v>6</v>
      </c>
      <c r="P14" s="821">
        <v>2</v>
      </c>
      <c r="Q14" s="820"/>
      <c r="R14" s="821">
        <v>4</v>
      </c>
      <c r="S14" s="820"/>
      <c r="T14" s="820"/>
      <c r="U14" s="820"/>
      <c r="V14" s="822"/>
      <c r="W14" s="816" t="s">
        <v>602</v>
      </c>
      <c r="X14" s="820"/>
      <c r="Y14" s="820"/>
      <c r="Z14" s="820"/>
      <c r="AA14" s="820"/>
      <c r="AB14" s="820"/>
      <c r="AC14" s="820"/>
      <c r="AD14" s="820"/>
      <c r="AE14" s="820"/>
      <c r="AF14" s="820"/>
      <c r="AG14" s="820"/>
      <c r="AH14" s="820"/>
      <c r="AI14" s="820"/>
      <c r="AJ14" s="820"/>
      <c r="AK14" s="820"/>
      <c r="AL14" s="820"/>
      <c r="AM14" s="820"/>
      <c r="AN14" s="820"/>
      <c r="AO14" s="820"/>
      <c r="AP14" s="820"/>
      <c r="AQ14" s="820"/>
    </row>
    <row r="15" spans="1:43" ht="12">
      <c r="A15" s="816" t="s">
        <v>603</v>
      </c>
      <c r="B15" s="817">
        <f>SUM(G15+K15+O15+S15+X15+AB15+AF15+AJ15+AN15)</f>
        <v>7</v>
      </c>
      <c r="C15" s="818"/>
      <c r="D15" s="819">
        <f>(H15+L15+P15+T15+Y15+AC15+AG15+AK15+AO15)</f>
        <v>7</v>
      </c>
      <c r="E15" s="820"/>
      <c r="F15" s="820"/>
      <c r="G15" s="821">
        <f>SUM(H15:J15)</f>
        <v>2</v>
      </c>
      <c r="H15" s="821">
        <v>2</v>
      </c>
      <c r="I15" s="820"/>
      <c r="J15" s="820"/>
      <c r="K15" s="821">
        <f>SUM(L15:N15)</f>
        <v>1</v>
      </c>
      <c r="L15" s="821">
        <v>1</v>
      </c>
      <c r="M15" s="820"/>
      <c r="N15" s="820"/>
      <c r="O15" s="821">
        <f>SUM(P15:R15)</f>
        <v>4</v>
      </c>
      <c r="P15" s="821">
        <v>4</v>
      </c>
      <c r="Q15" s="820"/>
      <c r="R15" s="820"/>
      <c r="S15" s="820"/>
      <c r="T15" s="820"/>
      <c r="U15" s="820"/>
      <c r="V15" s="822"/>
      <c r="W15" s="816" t="s">
        <v>603</v>
      </c>
      <c r="X15" s="820"/>
      <c r="Y15" s="820"/>
      <c r="Z15" s="820"/>
      <c r="AA15" s="820"/>
      <c r="AB15" s="820"/>
      <c r="AC15" s="820"/>
      <c r="AD15" s="820"/>
      <c r="AE15" s="820"/>
      <c r="AF15" s="820"/>
      <c r="AG15" s="820"/>
      <c r="AH15" s="820"/>
      <c r="AI15" s="820"/>
      <c r="AJ15" s="820"/>
      <c r="AK15" s="820"/>
      <c r="AL15" s="820"/>
      <c r="AM15" s="820"/>
      <c r="AN15" s="820"/>
      <c r="AO15" s="820"/>
      <c r="AP15" s="820"/>
      <c r="AQ15" s="820"/>
    </row>
    <row r="16" spans="1:43" ht="12">
      <c r="A16" s="807" t="s">
        <v>90</v>
      </c>
      <c r="B16" s="808">
        <f>SUM(G16+K16+O16+S16+X16+AB16+AF16+AJ16+AN16)</f>
        <v>455</v>
      </c>
      <c r="C16" s="814"/>
      <c r="D16" s="810">
        <f>(H16+L16+P16+T16+Y16+AC16+AG16+AK16+AO16)</f>
        <v>288</v>
      </c>
      <c r="E16" s="811">
        <f>SUM(I16+M16+Q16+U16+Z16+AD16+AH16+AL16+AP16)</f>
        <v>42</v>
      </c>
      <c r="F16" s="811">
        <f>(J16+N16+R16+V16+AA16+AE16+AI16+AM16+AQ16)</f>
        <v>125</v>
      </c>
      <c r="G16" s="811">
        <f>SUM(G17+G18+G19+G24+G25+G29+G30+G31+G32+G33+G34+G35)</f>
        <v>3</v>
      </c>
      <c r="H16" s="811">
        <f>SUM(H17+H18+H19+H24+H25+H29+H30+H31+H32+H33+H34+H35)</f>
        <v>3</v>
      </c>
      <c r="I16" s="812"/>
      <c r="J16" s="812"/>
      <c r="K16" s="811">
        <f aca="true" t="shared" si="2" ref="K16:V16">SUM(K17+K18+K19+K24+K25+K29+K30+K31+K32+K33+K34+K35)</f>
        <v>45</v>
      </c>
      <c r="L16" s="811">
        <f t="shared" si="2"/>
        <v>40</v>
      </c>
      <c r="M16" s="811">
        <f t="shared" si="2"/>
        <v>1</v>
      </c>
      <c r="N16" s="811">
        <f t="shared" si="2"/>
        <v>4</v>
      </c>
      <c r="O16" s="811">
        <f t="shared" si="2"/>
        <v>109</v>
      </c>
      <c r="P16" s="811">
        <f t="shared" si="2"/>
        <v>37</v>
      </c>
      <c r="Q16" s="811">
        <f t="shared" si="2"/>
        <v>10</v>
      </c>
      <c r="R16" s="811">
        <f t="shared" si="2"/>
        <v>62</v>
      </c>
      <c r="S16" s="811">
        <f t="shared" si="2"/>
        <v>233</v>
      </c>
      <c r="T16" s="811">
        <f t="shared" si="2"/>
        <v>162</v>
      </c>
      <c r="U16" s="811">
        <f t="shared" si="2"/>
        <v>23</v>
      </c>
      <c r="V16" s="813">
        <f t="shared" si="2"/>
        <v>48</v>
      </c>
      <c r="W16" s="807" t="s">
        <v>90</v>
      </c>
      <c r="X16" s="811">
        <f aca="true" t="shared" si="3" ref="X16:AD16">SUM(X17+X18+X19+X24+X25+X29+X30+X31+X32+X33+X34+X35)</f>
        <v>47</v>
      </c>
      <c r="Y16" s="811">
        <f t="shared" si="3"/>
        <v>34</v>
      </c>
      <c r="Z16" s="811">
        <f t="shared" si="3"/>
        <v>3</v>
      </c>
      <c r="AA16" s="811">
        <f t="shared" si="3"/>
        <v>10</v>
      </c>
      <c r="AB16" s="811">
        <f t="shared" si="3"/>
        <v>2</v>
      </c>
      <c r="AC16" s="811">
        <f t="shared" si="3"/>
        <v>1</v>
      </c>
      <c r="AD16" s="811">
        <f t="shared" si="3"/>
        <v>1</v>
      </c>
      <c r="AE16" s="812"/>
      <c r="AF16" s="812"/>
      <c r="AG16" s="812"/>
      <c r="AH16" s="812"/>
      <c r="AI16" s="812"/>
      <c r="AJ16" s="811">
        <f>SUM(AJ17+AJ18+AJ19+AJ24+AJ25+AJ29+AJ30+AJ31+AJ32+AJ33+AJ34+AJ35)</f>
        <v>8</v>
      </c>
      <c r="AK16" s="811">
        <f>SUM(AK17+AK18+AK19+AK24+AK25+AK29+AK30+AK31+AK32+AK33+AK34+AK35)</f>
        <v>7</v>
      </c>
      <c r="AL16" s="812"/>
      <c r="AM16" s="811">
        <f>SUM(AM17+AM18+AM19+AM24+AM25+AM29+AM30+AM31+AM32+AM33+AM34+AM35)</f>
        <v>1</v>
      </c>
      <c r="AN16" s="811">
        <f>SUM(AN17+AN18+AN19+AN24+AN25+AN29+AN30+AN31+AN32+AN33+AN34+AN35)</f>
        <v>8</v>
      </c>
      <c r="AO16" s="811">
        <f>SUM(AO17+AO18+AO19+AO24+AO25+AO29+AO30+AO31+AO32+AO33+AO34+AO35)</f>
        <v>4</v>
      </c>
      <c r="AP16" s="811">
        <f>SUM(AP17+AP18+AP19+AP24+AP25+AP29+AP30+AP31+AP32+AP33+AP34+AP35)</f>
        <v>4</v>
      </c>
      <c r="AQ16" s="812"/>
    </row>
    <row r="17" spans="1:43" ht="12">
      <c r="A17" s="816" t="s">
        <v>604</v>
      </c>
      <c r="B17" s="817">
        <f>SUM(G17+K17+O17+S17+X17+AB17+AF17+AJ17+AN17)</f>
        <v>49</v>
      </c>
      <c r="C17" s="818"/>
      <c r="D17" s="819">
        <f>(H17+L17+P17+T17+Y17+AC17+AG17+AK17+AO17)</f>
        <v>47</v>
      </c>
      <c r="E17" s="821">
        <f>SUM(I17+M17+Q17+U17+Z17+AD17+AH17+AL17+AP17)</f>
        <v>2</v>
      </c>
      <c r="F17" s="820"/>
      <c r="G17" s="821">
        <f>SUM(H17:J17)</f>
        <v>2</v>
      </c>
      <c r="H17" s="821">
        <v>2</v>
      </c>
      <c r="I17" s="820"/>
      <c r="J17" s="820"/>
      <c r="K17" s="821">
        <f>SUM(L17:N17)</f>
        <v>11</v>
      </c>
      <c r="L17" s="821">
        <v>11</v>
      </c>
      <c r="M17" s="820"/>
      <c r="N17" s="820"/>
      <c r="O17" s="820"/>
      <c r="P17" s="820"/>
      <c r="Q17" s="820"/>
      <c r="R17" s="820"/>
      <c r="S17" s="821">
        <f>SUM(T17:W17)</f>
        <v>26</v>
      </c>
      <c r="T17" s="821">
        <v>24</v>
      </c>
      <c r="U17" s="821">
        <v>2</v>
      </c>
      <c r="V17" s="822"/>
      <c r="W17" s="816" t="s">
        <v>604</v>
      </c>
      <c r="X17" s="821">
        <f>SUM(Y17:AA17)</f>
        <v>10</v>
      </c>
      <c r="Y17" s="821">
        <v>10</v>
      </c>
      <c r="Z17" s="820"/>
      <c r="AA17" s="820"/>
      <c r="AB17" s="820"/>
      <c r="AC17" s="820"/>
      <c r="AD17" s="820"/>
      <c r="AE17" s="820"/>
      <c r="AF17" s="820"/>
      <c r="AG17" s="820"/>
      <c r="AH17" s="820"/>
      <c r="AI17" s="820"/>
      <c r="AJ17" s="820"/>
      <c r="AK17" s="820"/>
      <c r="AL17" s="820"/>
      <c r="AM17" s="820"/>
      <c r="AN17" s="820"/>
      <c r="AO17" s="820"/>
      <c r="AP17" s="820"/>
      <c r="AQ17" s="820"/>
    </row>
    <row r="18" spans="1:43" ht="12">
      <c r="A18" s="816" t="s">
        <v>138</v>
      </c>
      <c r="B18" s="817">
        <f>SUM(G18+K18+O18+S18+X18+AB18+AF18+AJ18+AN18)</f>
        <v>7</v>
      </c>
      <c r="C18" s="818"/>
      <c r="D18" s="819">
        <f>(H18+L18+P18+T18+Y18+AC18+AG18+AK18+AO18)</f>
        <v>2</v>
      </c>
      <c r="E18" s="821">
        <f>SUM(I18+M18+Q18+U18+Z18+AD18+AH18+AL18+AP18)</f>
        <v>1</v>
      </c>
      <c r="F18" s="821">
        <f>(J18+N18+R18+V18+AA18+AE18+AI18+AM18+AQ18)</f>
        <v>4</v>
      </c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1">
        <f>SUM(T18:W18)</f>
        <v>7</v>
      </c>
      <c r="T18" s="821">
        <v>2</v>
      </c>
      <c r="U18" s="821">
        <v>1</v>
      </c>
      <c r="V18" s="823">
        <v>4</v>
      </c>
      <c r="W18" s="816" t="s">
        <v>138</v>
      </c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0"/>
      <c r="AJ18" s="820"/>
      <c r="AK18" s="820"/>
      <c r="AL18" s="820"/>
      <c r="AM18" s="820"/>
      <c r="AN18" s="820"/>
      <c r="AO18" s="820"/>
      <c r="AP18" s="820"/>
      <c r="AQ18" s="820"/>
    </row>
    <row r="19" spans="1:43" ht="12">
      <c r="A19" s="816" t="s">
        <v>184</v>
      </c>
      <c r="B19" s="817">
        <f>SUM(G19+K19+O19+S19+X19+AB19+AN19)</f>
        <v>51</v>
      </c>
      <c r="C19" s="818"/>
      <c r="D19" s="819">
        <f>(H19+L19+P19+T19+Y19+AC19+AG19+AK19+AO19)</f>
        <v>41</v>
      </c>
      <c r="E19" s="821">
        <f>SUM(I19+M19+Q19+U19+Z19+AD19+AH19+AL19+AP19)</f>
        <v>2</v>
      </c>
      <c r="F19" s="821">
        <f>(J19+N19+R19+V19+AA19+AE19+AI19+AM19+AQ19)</f>
        <v>8</v>
      </c>
      <c r="G19" s="820"/>
      <c r="H19" s="820"/>
      <c r="I19" s="820"/>
      <c r="J19" s="820"/>
      <c r="K19" s="821">
        <f>SUM(K20:K23)</f>
        <v>1</v>
      </c>
      <c r="L19" s="821">
        <f>SUM(L20:L23)</f>
        <v>1</v>
      </c>
      <c r="M19" s="820"/>
      <c r="N19" s="820"/>
      <c r="O19" s="820"/>
      <c r="P19" s="820"/>
      <c r="Q19" s="820"/>
      <c r="R19" s="820"/>
      <c r="S19" s="821">
        <f>SUM(S20:S23)</f>
        <v>49</v>
      </c>
      <c r="T19" s="821">
        <f>SUM(T20:T23)</f>
        <v>40</v>
      </c>
      <c r="U19" s="821">
        <f>SUM(U20:U23)</f>
        <v>2</v>
      </c>
      <c r="V19" s="823">
        <f>SUM(V20:V23)</f>
        <v>7</v>
      </c>
      <c r="W19" s="816" t="s">
        <v>184</v>
      </c>
      <c r="X19" s="821">
        <f>SUM(X21:X23)</f>
        <v>1</v>
      </c>
      <c r="Y19" s="820"/>
      <c r="Z19" s="820"/>
      <c r="AA19" s="821">
        <f>SUM(AA21:AA23)</f>
        <v>1</v>
      </c>
      <c r="AB19" s="820"/>
      <c r="AC19" s="820"/>
      <c r="AD19" s="820"/>
      <c r="AE19" s="820"/>
      <c r="AF19" s="820"/>
      <c r="AG19" s="820"/>
      <c r="AH19" s="820"/>
      <c r="AI19" s="820"/>
      <c r="AJ19" s="820"/>
      <c r="AK19" s="820"/>
      <c r="AL19" s="820"/>
      <c r="AM19" s="820"/>
      <c r="AN19" s="820"/>
      <c r="AO19" s="820"/>
      <c r="AP19" s="820"/>
      <c r="AQ19" s="820"/>
    </row>
    <row r="20" spans="1:43" ht="12">
      <c r="A20" s="816" t="s">
        <v>605</v>
      </c>
      <c r="B20" s="817">
        <f>SUM(D20:F20)</f>
        <v>17</v>
      </c>
      <c r="C20" s="818"/>
      <c r="D20" s="819">
        <f aca="true" t="shared" si="4" ref="D20:F21">SUM(H20+L20+P20+T20+Y20+AC20+AO20)</f>
        <v>12</v>
      </c>
      <c r="E20" s="821">
        <f t="shared" si="4"/>
        <v>1</v>
      </c>
      <c r="F20" s="821">
        <f t="shared" si="4"/>
        <v>4</v>
      </c>
      <c r="G20" s="820"/>
      <c r="H20" s="820"/>
      <c r="I20" s="820"/>
      <c r="J20" s="820"/>
      <c r="K20" s="821">
        <f>SUM(L20:N20)</f>
        <v>1</v>
      </c>
      <c r="L20" s="821">
        <v>1</v>
      </c>
      <c r="M20" s="820"/>
      <c r="N20" s="820"/>
      <c r="O20" s="820"/>
      <c r="P20" s="820"/>
      <c r="Q20" s="820"/>
      <c r="R20" s="820"/>
      <c r="S20" s="821">
        <f aca="true" t="shared" si="5" ref="S20:S25">SUM(T20:W20)</f>
        <v>16</v>
      </c>
      <c r="T20" s="821">
        <v>11</v>
      </c>
      <c r="U20" s="821">
        <v>1</v>
      </c>
      <c r="V20" s="823">
        <v>4</v>
      </c>
      <c r="W20" s="816" t="s">
        <v>605</v>
      </c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0"/>
      <c r="AJ20" s="820"/>
      <c r="AK20" s="820"/>
      <c r="AL20" s="820"/>
      <c r="AM20" s="820"/>
      <c r="AN20" s="820"/>
      <c r="AO20" s="820"/>
      <c r="AP20" s="820"/>
      <c r="AQ20" s="820"/>
    </row>
    <row r="21" spans="1:43" ht="12">
      <c r="A21" s="816" t="s">
        <v>606</v>
      </c>
      <c r="B21" s="817">
        <f>SUM(D21:F21)</f>
        <v>16</v>
      </c>
      <c r="C21" s="818"/>
      <c r="D21" s="819">
        <f t="shared" si="4"/>
        <v>14</v>
      </c>
      <c r="E21" s="821">
        <f t="shared" si="4"/>
        <v>1</v>
      </c>
      <c r="F21" s="821">
        <f t="shared" si="4"/>
        <v>1</v>
      </c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1">
        <f t="shared" si="5"/>
        <v>16</v>
      </c>
      <c r="T21" s="821">
        <v>14</v>
      </c>
      <c r="U21" s="821">
        <v>1</v>
      </c>
      <c r="V21" s="823">
        <v>1</v>
      </c>
      <c r="W21" s="816" t="s">
        <v>606</v>
      </c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20"/>
      <c r="AK21" s="820"/>
      <c r="AL21" s="820"/>
      <c r="AM21" s="820"/>
      <c r="AN21" s="820"/>
      <c r="AO21" s="820"/>
      <c r="AP21" s="820"/>
      <c r="AQ21" s="820"/>
    </row>
    <row r="22" spans="1:43" ht="12">
      <c r="A22" s="816" t="s">
        <v>607</v>
      </c>
      <c r="B22" s="817">
        <f>SUM(D22:F22)</f>
        <v>12</v>
      </c>
      <c r="C22" s="818"/>
      <c r="D22" s="819">
        <f>SUM(H22+L22+P22+T22+Y22+AC22+AO22)</f>
        <v>10</v>
      </c>
      <c r="E22" s="820"/>
      <c r="F22" s="821">
        <f>SUM(J22+N22+R22+V22+AA22+AE22+AQ22)</f>
        <v>2</v>
      </c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1">
        <f t="shared" si="5"/>
        <v>12</v>
      </c>
      <c r="T22" s="821">
        <v>10</v>
      </c>
      <c r="U22" s="820"/>
      <c r="V22" s="823">
        <v>2</v>
      </c>
      <c r="W22" s="816" t="s">
        <v>607</v>
      </c>
      <c r="X22" s="820"/>
      <c r="Y22" s="820"/>
      <c r="Z22" s="820"/>
      <c r="AA22" s="820"/>
      <c r="AB22" s="820"/>
      <c r="AC22" s="820"/>
      <c r="AD22" s="820"/>
      <c r="AE22" s="820"/>
      <c r="AF22" s="820"/>
      <c r="AG22" s="820"/>
      <c r="AH22" s="820"/>
      <c r="AI22" s="820"/>
      <c r="AJ22" s="820"/>
      <c r="AK22" s="820"/>
      <c r="AL22" s="820"/>
      <c r="AM22" s="820"/>
      <c r="AN22" s="820"/>
      <c r="AO22" s="820"/>
      <c r="AP22" s="820"/>
      <c r="AQ22" s="820"/>
    </row>
    <row r="23" spans="1:43" ht="12">
      <c r="A23" s="816" t="s">
        <v>608</v>
      </c>
      <c r="B23" s="817">
        <f>SUM(D23:F23)</f>
        <v>6</v>
      </c>
      <c r="C23" s="818"/>
      <c r="D23" s="819">
        <f>SUM(H23+L23+P23+T23+Y23+AC23+AO23)</f>
        <v>5</v>
      </c>
      <c r="E23" s="820"/>
      <c r="F23" s="821">
        <f>SUM(J23+N23+R23+V23+AA23+AE23+AQ23)</f>
        <v>1</v>
      </c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1">
        <f t="shared" si="5"/>
        <v>5</v>
      </c>
      <c r="T23" s="821">
        <v>5</v>
      </c>
      <c r="U23" s="820"/>
      <c r="V23" s="822"/>
      <c r="W23" s="816" t="s">
        <v>608</v>
      </c>
      <c r="X23" s="821">
        <f>SUM(Y23:AA23)</f>
        <v>1</v>
      </c>
      <c r="Y23" s="820"/>
      <c r="Z23" s="820"/>
      <c r="AA23" s="821">
        <v>1</v>
      </c>
      <c r="AB23" s="820"/>
      <c r="AC23" s="820"/>
      <c r="AD23" s="820"/>
      <c r="AE23" s="820"/>
      <c r="AF23" s="820"/>
      <c r="AG23" s="820"/>
      <c r="AH23" s="820"/>
      <c r="AI23" s="820"/>
      <c r="AJ23" s="820"/>
      <c r="AK23" s="820"/>
      <c r="AL23" s="820"/>
      <c r="AM23" s="820"/>
      <c r="AN23" s="820"/>
      <c r="AO23" s="820"/>
      <c r="AP23" s="820"/>
      <c r="AQ23" s="820"/>
    </row>
    <row r="24" spans="1:43" ht="12">
      <c r="A24" s="816" t="s">
        <v>186</v>
      </c>
      <c r="B24" s="817">
        <f>SUM(G24+K24+O24+S24+X24+AB24+AF24+AJ24+AN24)</f>
        <v>43</v>
      </c>
      <c r="C24" s="818"/>
      <c r="D24" s="819">
        <f>SUM(H24+L24+P24+T24+Y24+AC24+AO24)</f>
        <v>21</v>
      </c>
      <c r="E24" s="821">
        <f>SUM(I24+M24+Q24+U24+Z24+AD24+AP24)</f>
        <v>9</v>
      </c>
      <c r="F24" s="821">
        <f>SUM(J24+N24+R24+V24+AA24+AE24+AQ24)</f>
        <v>13</v>
      </c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  <c r="S24" s="821">
        <f t="shared" si="5"/>
        <v>43</v>
      </c>
      <c r="T24" s="821">
        <v>21</v>
      </c>
      <c r="U24" s="821">
        <v>9</v>
      </c>
      <c r="V24" s="823">
        <v>13</v>
      </c>
      <c r="W24" s="816" t="s">
        <v>186</v>
      </c>
      <c r="X24" s="820"/>
      <c r="Y24" s="820"/>
      <c r="Z24" s="820"/>
      <c r="AA24" s="820"/>
      <c r="AB24" s="820"/>
      <c r="AC24" s="820"/>
      <c r="AD24" s="820"/>
      <c r="AE24" s="820"/>
      <c r="AF24" s="820"/>
      <c r="AG24" s="820"/>
      <c r="AH24" s="820"/>
      <c r="AI24" s="820"/>
      <c r="AJ24" s="820"/>
      <c r="AK24" s="820"/>
      <c r="AL24" s="820"/>
      <c r="AM24" s="820"/>
      <c r="AN24" s="820"/>
      <c r="AO24" s="820"/>
      <c r="AP24" s="820"/>
      <c r="AQ24" s="820"/>
    </row>
    <row r="25" spans="1:43" ht="12">
      <c r="A25" s="816" t="s">
        <v>721</v>
      </c>
      <c r="B25" s="817">
        <f>SUM(G25+K25+O25+S25+X25+AB25+AF25+AJ25+AN25)</f>
        <v>28</v>
      </c>
      <c r="C25" s="818"/>
      <c r="D25" s="819">
        <f>SUM(H25+L25+P25+T25+Y25+AC25+AO25)</f>
        <v>23</v>
      </c>
      <c r="E25" s="821">
        <f>SUM(I25+M25+Q25+U25+Z25+AD25+AP25)</f>
        <v>2</v>
      </c>
      <c r="F25" s="821">
        <f>SUM(J25+N25+R25+V25+AA25+AE25+AQ25)</f>
        <v>3</v>
      </c>
      <c r="G25" s="821">
        <f>SUM(H25:J25)</f>
        <v>1</v>
      </c>
      <c r="H25" s="821">
        <v>1</v>
      </c>
      <c r="I25" s="820"/>
      <c r="J25" s="820"/>
      <c r="K25" s="821">
        <f>SUM(L25:N25)</f>
        <v>13</v>
      </c>
      <c r="L25" s="821">
        <v>13</v>
      </c>
      <c r="M25" s="820"/>
      <c r="N25" s="820"/>
      <c r="O25" s="820"/>
      <c r="P25" s="820"/>
      <c r="Q25" s="820"/>
      <c r="R25" s="820"/>
      <c r="S25" s="821">
        <f t="shared" si="5"/>
        <v>7</v>
      </c>
      <c r="T25" s="821">
        <v>7</v>
      </c>
      <c r="U25" s="820"/>
      <c r="V25" s="822"/>
      <c r="W25" s="816" t="s">
        <v>721</v>
      </c>
      <c r="X25" s="821">
        <f>SUM(Y25:AA25)</f>
        <v>7</v>
      </c>
      <c r="Y25" s="821">
        <v>2</v>
      </c>
      <c r="Z25" s="821">
        <v>2</v>
      </c>
      <c r="AA25" s="821">
        <v>3</v>
      </c>
      <c r="AB25" s="820"/>
      <c r="AC25" s="820"/>
      <c r="AD25" s="820"/>
      <c r="AE25" s="820"/>
      <c r="AF25" s="820"/>
      <c r="AG25" s="820"/>
      <c r="AH25" s="820"/>
      <c r="AI25" s="820"/>
      <c r="AJ25" s="820"/>
      <c r="AK25" s="820"/>
      <c r="AL25" s="820"/>
      <c r="AM25" s="820"/>
      <c r="AN25" s="820"/>
      <c r="AO25" s="820"/>
      <c r="AP25" s="820"/>
      <c r="AQ25" s="820"/>
    </row>
    <row r="26" spans="1:43" ht="12">
      <c r="A26" s="816" t="s">
        <v>605</v>
      </c>
      <c r="B26" s="824"/>
      <c r="C26" s="818"/>
      <c r="D26" s="818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  <c r="S26" s="820"/>
      <c r="T26" s="820"/>
      <c r="U26" s="820"/>
      <c r="V26" s="822"/>
      <c r="W26" s="816" t="s">
        <v>605</v>
      </c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820"/>
      <c r="AN26" s="820"/>
      <c r="AO26" s="820"/>
      <c r="AP26" s="820"/>
      <c r="AQ26" s="820"/>
    </row>
    <row r="27" spans="1:43" ht="12">
      <c r="A27" s="816" t="s">
        <v>609</v>
      </c>
      <c r="B27" s="824"/>
      <c r="C27" s="818"/>
      <c r="D27" s="818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2"/>
      <c r="W27" s="816" t="s">
        <v>609</v>
      </c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L27" s="820"/>
      <c r="AM27" s="820"/>
      <c r="AN27" s="820"/>
      <c r="AO27" s="820"/>
      <c r="AP27" s="820"/>
      <c r="AQ27" s="820"/>
    </row>
    <row r="28" spans="1:43" ht="12">
      <c r="A28" s="816" t="s">
        <v>674</v>
      </c>
      <c r="B28" s="824"/>
      <c r="C28" s="818"/>
      <c r="D28" s="818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  <c r="V28" s="822"/>
      <c r="W28" s="816" t="s">
        <v>674</v>
      </c>
      <c r="X28" s="820"/>
      <c r="Y28" s="820"/>
      <c r="Z28" s="820"/>
      <c r="AA28" s="820"/>
      <c r="AB28" s="820"/>
      <c r="AC28" s="820"/>
      <c r="AD28" s="820"/>
      <c r="AE28" s="820"/>
      <c r="AF28" s="820"/>
      <c r="AG28" s="820"/>
      <c r="AH28" s="820"/>
      <c r="AI28" s="820"/>
      <c r="AJ28" s="820"/>
      <c r="AK28" s="820"/>
      <c r="AL28" s="820"/>
      <c r="AM28" s="820"/>
      <c r="AN28" s="820"/>
      <c r="AO28" s="820"/>
      <c r="AP28" s="820"/>
      <c r="AQ28" s="820"/>
    </row>
    <row r="29" spans="1:43" ht="12">
      <c r="A29" s="816" t="s">
        <v>148</v>
      </c>
      <c r="B29" s="824"/>
      <c r="C29" s="818"/>
      <c r="D29" s="818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  <c r="V29" s="822"/>
      <c r="W29" s="816" t="s">
        <v>148</v>
      </c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0"/>
      <c r="AL29" s="820"/>
      <c r="AM29" s="820"/>
      <c r="AN29" s="820"/>
      <c r="AO29" s="820"/>
      <c r="AP29" s="820"/>
      <c r="AQ29" s="820"/>
    </row>
    <row r="30" spans="1:43" ht="12">
      <c r="A30" s="816" t="s">
        <v>149</v>
      </c>
      <c r="B30" s="817">
        <f aca="true" t="shared" si="6" ref="B30:B35">SUM(G30+K30+O30+S30+X30+AB30+AF30+AJ30+AN30)</f>
        <v>21</v>
      </c>
      <c r="C30" s="818"/>
      <c r="D30" s="819">
        <f>(L30+T30+Y30+AK30)</f>
        <v>21</v>
      </c>
      <c r="E30" s="820"/>
      <c r="F30" s="820"/>
      <c r="G30" s="820"/>
      <c r="H30" s="820"/>
      <c r="I30" s="820"/>
      <c r="J30" s="820"/>
      <c r="K30" s="821">
        <f>SUM(L30:N30)</f>
        <v>3</v>
      </c>
      <c r="L30" s="821">
        <v>3</v>
      </c>
      <c r="M30" s="820"/>
      <c r="N30" s="820"/>
      <c r="O30" s="820"/>
      <c r="P30" s="820"/>
      <c r="Q30" s="820"/>
      <c r="R30" s="820"/>
      <c r="S30" s="821">
        <f aca="true" t="shared" si="7" ref="S30:S35">SUM(T30:W30)</f>
        <v>1</v>
      </c>
      <c r="T30" s="821">
        <v>1</v>
      </c>
      <c r="U30" s="820"/>
      <c r="V30" s="822"/>
      <c r="W30" s="816" t="s">
        <v>149</v>
      </c>
      <c r="X30" s="821">
        <f>SUM(Y30:AA30)</f>
        <v>12</v>
      </c>
      <c r="Y30" s="821">
        <v>12</v>
      </c>
      <c r="Z30" s="820"/>
      <c r="AA30" s="820"/>
      <c r="AB30" s="820"/>
      <c r="AC30" s="820"/>
      <c r="AD30" s="820"/>
      <c r="AE30" s="820"/>
      <c r="AF30" s="820"/>
      <c r="AG30" s="820"/>
      <c r="AH30" s="820"/>
      <c r="AI30" s="820"/>
      <c r="AJ30" s="821">
        <f>SUM(AK30:AM30)</f>
        <v>5</v>
      </c>
      <c r="AK30" s="821">
        <v>5</v>
      </c>
      <c r="AL30" s="820"/>
      <c r="AM30" s="820"/>
      <c r="AN30" s="820"/>
      <c r="AO30" s="820"/>
      <c r="AP30" s="820"/>
      <c r="AQ30" s="820"/>
    </row>
    <row r="31" spans="1:43" ht="12">
      <c r="A31" s="816" t="s">
        <v>675</v>
      </c>
      <c r="B31" s="817">
        <f t="shared" si="6"/>
        <v>26</v>
      </c>
      <c r="C31" s="818"/>
      <c r="D31" s="819">
        <f aca="true" t="shared" si="8" ref="D31:F32">SUM(H31+L31+P31+T31+Y31+AC31+AO31)</f>
        <v>19</v>
      </c>
      <c r="E31" s="821">
        <f t="shared" si="8"/>
        <v>3</v>
      </c>
      <c r="F31" s="821">
        <f t="shared" si="8"/>
        <v>4</v>
      </c>
      <c r="G31" s="820"/>
      <c r="H31" s="820"/>
      <c r="I31" s="820"/>
      <c r="J31" s="820"/>
      <c r="K31" s="821">
        <f>SUM(L31:N31)</f>
        <v>4</v>
      </c>
      <c r="L31" s="821">
        <v>2</v>
      </c>
      <c r="M31" s="821">
        <v>1</v>
      </c>
      <c r="N31" s="821">
        <v>1</v>
      </c>
      <c r="O31" s="821">
        <f>SUM(P31:R31)</f>
        <v>1</v>
      </c>
      <c r="P31" s="821">
        <v>1</v>
      </c>
      <c r="Q31" s="820"/>
      <c r="R31" s="820"/>
      <c r="S31" s="821">
        <f t="shared" si="7"/>
        <v>16</v>
      </c>
      <c r="T31" s="821">
        <v>13</v>
      </c>
      <c r="U31" s="821">
        <v>1</v>
      </c>
      <c r="V31" s="823">
        <v>2</v>
      </c>
      <c r="W31" s="816" t="s">
        <v>675</v>
      </c>
      <c r="X31" s="821">
        <f>SUM(Y31:AA31)</f>
        <v>5</v>
      </c>
      <c r="Y31" s="821">
        <v>3</v>
      </c>
      <c r="Z31" s="821">
        <v>1</v>
      </c>
      <c r="AA31" s="821">
        <v>1</v>
      </c>
      <c r="AB31" s="820"/>
      <c r="AC31" s="820"/>
      <c r="AD31" s="820"/>
      <c r="AE31" s="820"/>
      <c r="AF31" s="820"/>
      <c r="AG31" s="820"/>
      <c r="AH31" s="820"/>
      <c r="AI31" s="820"/>
      <c r="AJ31" s="820"/>
      <c r="AK31" s="820"/>
      <c r="AL31" s="820"/>
      <c r="AM31" s="820"/>
      <c r="AN31" s="820"/>
      <c r="AO31" s="820"/>
      <c r="AP31" s="820"/>
      <c r="AQ31" s="820"/>
    </row>
    <row r="32" spans="1:43" ht="12">
      <c r="A32" s="816" t="s">
        <v>151</v>
      </c>
      <c r="B32" s="817">
        <f t="shared" si="6"/>
        <v>136</v>
      </c>
      <c r="C32" s="818"/>
      <c r="D32" s="819">
        <f t="shared" si="8"/>
        <v>45</v>
      </c>
      <c r="E32" s="821">
        <f t="shared" si="8"/>
        <v>15</v>
      </c>
      <c r="F32" s="821">
        <f t="shared" si="8"/>
        <v>76</v>
      </c>
      <c r="G32" s="820"/>
      <c r="H32" s="820"/>
      <c r="I32" s="820"/>
      <c r="J32" s="820"/>
      <c r="K32" s="821">
        <f>SUM(L32:N32)</f>
        <v>8</v>
      </c>
      <c r="L32" s="821">
        <v>5</v>
      </c>
      <c r="M32" s="820"/>
      <c r="N32" s="821">
        <v>3</v>
      </c>
      <c r="O32" s="821">
        <f>SUM(P32:R32)</f>
        <v>87</v>
      </c>
      <c r="P32" s="821">
        <v>22</v>
      </c>
      <c r="Q32" s="821">
        <v>7</v>
      </c>
      <c r="R32" s="821">
        <v>58</v>
      </c>
      <c r="S32" s="821">
        <f t="shared" si="7"/>
        <v>35</v>
      </c>
      <c r="T32" s="821">
        <v>15</v>
      </c>
      <c r="U32" s="821">
        <v>5</v>
      </c>
      <c r="V32" s="823">
        <v>15</v>
      </c>
      <c r="W32" s="816" t="s">
        <v>151</v>
      </c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  <c r="AL32" s="820"/>
      <c r="AM32" s="820"/>
      <c r="AN32" s="821">
        <f>SUM(AO32:AQ32)</f>
        <v>6</v>
      </c>
      <c r="AO32" s="821">
        <v>3</v>
      </c>
      <c r="AP32" s="821">
        <v>3</v>
      </c>
      <c r="AQ32" s="820"/>
    </row>
    <row r="33" spans="1:43" ht="12">
      <c r="A33" s="816" t="s">
        <v>152</v>
      </c>
      <c r="B33" s="817">
        <f t="shared" si="6"/>
        <v>15</v>
      </c>
      <c r="C33" s="818"/>
      <c r="D33" s="819">
        <f>(T33+Y33+AK33)</f>
        <v>15</v>
      </c>
      <c r="E33" s="820"/>
      <c r="F33" s="820"/>
      <c r="G33" s="820"/>
      <c r="H33" s="820"/>
      <c r="I33" s="820"/>
      <c r="J33" s="820"/>
      <c r="K33" s="820"/>
      <c r="L33" s="820"/>
      <c r="M33" s="820"/>
      <c r="N33" s="820"/>
      <c r="O33" s="820"/>
      <c r="P33" s="820"/>
      <c r="Q33" s="820"/>
      <c r="R33" s="820"/>
      <c r="S33" s="821">
        <f t="shared" si="7"/>
        <v>8</v>
      </c>
      <c r="T33" s="821">
        <v>8</v>
      </c>
      <c r="U33" s="820"/>
      <c r="V33" s="822"/>
      <c r="W33" s="816" t="s">
        <v>152</v>
      </c>
      <c r="X33" s="821">
        <f>SUM(Y33:AA33)</f>
        <v>6</v>
      </c>
      <c r="Y33" s="821">
        <v>6</v>
      </c>
      <c r="Z33" s="820"/>
      <c r="AA33" s="820"/>
      <c r="AB33" s="820"/>
      <c r="AC33" s="820"/>
      <c r="AD33" s="820"/>
      <c r="AE33" s="820"/>
      <c r="AF33" s="820"/>
      <c r="AG33" s="820"/>
      <c r="AH33" s="820"/>
      <c r="AI33" s="820"/>
      <c r="AJ33" s="821">
        <f>SUM(AK33:AM33)</f>
        <v>1</v>
      </c>
      <c r="AK33" s="821">
        <v>1</v>
      </c>
      <c r="AL33" s="820"/>
      <c r="AM33" s="820"/>
      <c r="AN33" s="820"/>
      <c r="AO33" s="820"/>
      <c r="AP33" s="820"/>
      <c r="AQ33" s="820"/>
    </row>
    <row r="34" spans="1:43" ht="12">
      <c r="A34" s="816" t="s">
        <v>153</v>
      </c>
      <c r="B34" s="817">
        <f t="shared" si="6"/>
        <v>34</v>
      </c>
      <c r="C34" s="818"/>
      <c r="D34" s="819">
        <f>SUM(H34+L34+P34+T34+Y34+AC34+AO34)</f>
        <v>24</v>
      </c>
      <c r="E34" s="821">
        <f>SUM(I34+M34+Q34+U34+Z34+AD34+AP34)</f>
        <v>5</v>
      </c>
      <c r="F34" s="821">
        <f>SUM(J34+N34+R34+V34+AA34+AE34+AQ34)</f>
        <v>5</v>
      </c>
      <c r="G34" s="820"/>
      <c r="H34" s="820"/>
      <c r="I34" s="820"/>
      <c r="J34" s="820"/>
      <c r="K34" s="821">
        <f>SUM(L34:N34)</f>
        <v>2</v>
      </c>
      <c r="L34" s="821">
        <v>2</v>
      </c>
      <c r="M34" s="820"/>
      <c r="N34" s="820"/>
      <c r="O34" s="821">
        <f>SUM(P34:R34)</f>
        <v>19</v>
      </c>
      <c r="P34" s="821">
        <v>12</v>
      </c>
      <c r="Q34" s="821">
        <v>3</v>
      </c>
      <c r="R34" s="821">
        <v>4</v>
      </c>
      <c r="S34" s="821">
        <f t="shared" si="7"/>
        <v>10</v>
      </c>
      <c r="T34" s="821">
        <v>9</v>
      </c>
      <c r="U34" s="820"/>
      <c r="V34" s="823">
        <v>1</v>
      </c>
      <c r="W34" s="816" t="s">
        <v>153</v>
      </c>
      <c r="X34" s="820"/>
      <c r="Y34" s="820"/>
      <c r="Z34" s="820"/>
      <c r="AA34" s="820"/>
      <c r="AB34" s="821">
        <f>SUM(AC34:AE34)</f>
        <v>1</v>
      </c>
      <c r="AC34" s="820"/>
      <c r="AD34" s="821">
        <v>1</v>
      </c>
      <c r="AE34" s="820"/>
      <c r="AF34" s="820"/>
      <c r="AG34" s="820"/>
      <c r="AH34" s="820"/>
      <c r="AI34" s="820"/>
      <c r="AJ34" s="820"/>
      <c r="AK34" s="820"/>
      <c r="AL34" s="820"/>
      <c r="AM34" s="820"/>
      <c r="AN34" s="821">
        <f>SUM(AO34:AQ34)</f>
        <v>2</v>
      </c>
      <c r="AO34" s="821">
        <v>1</v>
      </c>
      <c r="AP34" s="821">
        <v>1</v>
      </c>
      <c r="AQ34" s="820"/>
    </row>
    <row r="35" spans="1:43" ht="12">
      <c r="A35" s="816" t="s">
        <v>154</v>
      </c>
      <c r="B35" s="817">
        <f t="shared" si="6"/>
        <v>45</v>
      </c>
      <c r="C35" s="818"/>
      <c r="D35" s="819">
        <f>(L35+P35+T35+Y35+AC35+AK35+AO35)</f>
        <v>30</v>
      </c>
      <c r="E35" s="821">
        <f>SUM(I35+M35+Q35+U35+Z35+AD35+AP35)</f>
        <v>3</v>
      </c>
      <c r="F35" s="821">
        <f>(V35+AA35+AM35)</f>
        <v>12</v>
      </c>
      <c r="G35" s="820"/>
      <c r="H35" s="820"/>
      <c r="I35" s="820"/>
      <c r="J35" s="820"/>
      <c r="K35" s="821">
        <f>SUM(L35:N35)</f>
        <v>3</v>
      </c>
      <c r="L35" s="821">
        <v>3</v>
      </c>
      <c r="M35" s="820"/>
      <c r="N35" s="820"/>
      <c r="O35" s="821">
        <f>SUM(P35:R35)</f>
        <v>2</v>
      </c>
      <c r="P35" s="821">
        <v>2</v>
      </c>
      <c r="Q35" s="820"/>
      <c r="R35" s="820"/>
      <c r="S35" s="821">
        <f t="shared" si="7"/>
        <v>31</v>
      </c>
      <c r="T35" s="821">
        <v>22</v>
      </c>
      <c r="U35" s="821">
        <v>3</v>
      </c>
      <c r="V35" s="823">
        <v>6</v>
      </c>
      <c r="W35" s="816" t="s">
        <v>154</v>
      </c>
      <c r="X35" s="821">
        <f>SUM(Y35:AA35)</f>
        <v>6</v>
      </c>
      <c r="Y35" s="821">
        <v>1</v>
      </c>
      <c r="Z35" s="820"/>
      <c r="AA35" s="821">
        <v>5</v>
      </c>
      <c r="AB35" s="821">
        <f>SUM(AC35:AE35)</f>
        <v>1</v>
      </c>
      <c r="AC35" s="821">
        <v>1</v>
      </c>
      <c r="AD35" s="820"/>
      <c r="AE35" s="820"/>
      <c r="AF35" s="820"/>
      <c r="AG35" s="820"/>
      <c r="AH35" s="820"/>
      <c r="AI35" s="820"/>
      <c r="AJ35" s="821">
        <f>SUM(AK35:AM35)</f>
        <v>2</v>
      </c>
      <c r="AK35" s="821">
        <v>1</v>
      </c>
      <c r="AL35" s="820"/>
      <c r="AM35" s="821">
        <v>1</v>
      </c>
      <c r="AN35" s="820"/>
      <c r="AO35" s="820"/>
      <c r="AP35" s="820"/>
      <c r="AQ35" s="820"/>
    </row>
    <row r="36" spans="1:43" ht="12">
      <c r="A36" s="807" t="s">
        <v>109</v>
      </c>
      <c r="B36" s="808">
        <f>SUM(B37:B52)</f>
        <v>598</v>
      </c>
      <c r="C36" s="814"/>
      <c r="D36" s="810">
        <f>SUM(D37:D52)</f>
        <v>288</v>
      </c>
      <c r="E36" s="811">
        <f>SUM(E37:E52)</f>
        <v>92</v>
      </c>
      <c r="F36" s="811">
        <f>SUM(F37:F52)</f>
        <v>218</v>
      </c>
      <c r="G36" s="812"/>
      <c r="H36" s="812"/>
      <c r="I36" s="812"/>
      <c r="J36" s="812"/>
      <c r="K36" s="811">
        <f>SUM(K37:K52)</f>
        <v>9</v>
      </c>
      <c r="L36" s="811">
        <f>SUM(L37:L52)</f>
        <v>6</v>
      </c>
      <c r="M36" s="811">
        <f>SUM(M37:M52)</f>
        <v>1</v>
      </c>
      <c r="N36" s="811">
        <f>SUM(N37:N52)</f>
        <v>2</v>
      </c>
      <c r="O36" s="811">
        <f>SUM(O37:O52)</f>
        <v>7</v>
      </c>
      <c r="P36" s="812"/>
      <c r="Q36" s="812"/>
      <c r="R36" s="811">
        <f>SUM(R37:R52)</f>
        <v>7</v>
      </c>
      <c r="S36" s="811">
        <f>SUM(S37:S52)</f>
        <v>239</v>
      </c>
      <c r="T36" s="811">
        <f>SUM(T37:T52)</f>
        <v>132</v>
      </c>
      <c r="U36" s="811">
        <f>SUM(U37:U52)</f>
        <v>34</v>
      </c>
      <c r="V36" s="813">
        <f>SUM(V37:V52)</f>
        <v>73</v>
      </c>
      <c r="W36" s="807" t="s">
        <v>109</v>
      </c>
      <c r="X36" s="811">
        <f aca="true" t="shared" si="9" ref="X36:AQ36">SUM(X37:X52)</f>
        <v>188</v>
      </c>
      <c r="Y36" s="811">
        <f t="shared" si="9"/>
        <v>92</v>
      </c>
      <c r="Z36" s="811">
        <f t="shared" si="9"/>
        <v>26</v>
      </c>
      <c r="AA36" s="811">
        <f t="shared" si="9"/>
        <v>70</v>
      </c>
      <c r="AB36" s="811">
        <f t="shared" si="9"/>
        <v>82</v>
      </c>
      <c r="AC36" s="811">
        <f t="shared" si="9"/>
        <v>41</v>
      </c>
      <c r="AD36" s="811">
        <f t="shared" si="9"/>
        <v>19</v>
      </c>
      <c r="AE36" s="811">
        <f t="shared" si="9"/>
        <v>22</v>
      </c>
      <c r="AF36" s="811">
        <f t="shared" si="9"/>
        <v>24</v>
      </c>
      <c r="AG36" s="811">
        <f t="shared" si="9"/>
        <v>8</v>
      </c>
      <c r="AH36" s="811">
        <f t="shared" si="9"/>
        <v>5</v>
      </c>
      <c r="AI36" s="811">
        <f t="shared" si="9"/>
        <v>11</v>
      </c>
      <c r="AJ36" s="811">
        <f t="shared" si="9"/>
        <v>34</v>
      </c>
      <c r="AK36" s="811">
        <f t="shared" si="9"/>
        <v>6</v>
      </c>
      <c r="AL36" s="811">
        <f t="shared" si="9"/>
        <v>3</v>
      </c>
      <c r="AM36" s="811">
        <f t="shared" si="9"/>
        <v>25</v>
      </c>
      <c r="AN36" s="811">
        <f t="shared" si="9"/>
        <v>15</v>
      </c>
      <c r="AO36" s="811">
        <f t="shared" si="9"/>
        <v>3</v>
      </c>
      <c r="AP36" s="811">
        <f t="shared" si="9"/>
        <v>4</v>
      </c>
      <c r="AQ36" s="811">
        <f t="shared" si="9"/>
        <v>8</v>
      </c>
    </row>
    <row r="37" spans="1:43" ht="12">
      <c r="A37" s="816" t="s">
        <v>155</v>
      </c>
      <c r="B37" s="817">
        <f aca="true" t="shared" si="10" ref="B37:B52">SUM(D37:F37)</f>
        <v>149</v>
      </c>
      <c r="C37" s="818"/>
      <c r="D37" s="819">
        <f aca="true" t="shared" si="11" ref="D37:D50">(H37+P37+L37+T37+Y37+AC37+AG37+AK37+AO37)</f>
        <v>80</v>
      </c>
      <c r="E37" s="821">
        <f aca="true" t="shared" si="12" ref="E37:E46">(I37+M37+Q37+U37+Z37+AD37+AH37+AL37+AP37)</f>
        <v>28</v>
      </c>
      <c r="F37" s="821">
        <f aca="true" t="shared" si="13" ref="F37:F46">(J37+N37+V37+AA37+AE37+AI37+AM37+AQ37)</f>
        <v>41</v>
      </c>
      <c r="G37" s="820"/>
      <c r="H37" s="820"/>
      <c r="I37" s="820"/>
      <c r="J37" s="820"/>
      <c r="K37" s="821">
        <f>SUM(L37:N37)</f>
        <v>3</v>
      </c>
      <c r="L37" s="821">
        <v>3</v>
      </c>
      <c r="M37" s="820"/>
      <c r="N37" s="820"/>
      <c r="O37" s="820"/>
      <c r="P37" s="820"/>
      <c r="Q37" s="820"/>
      <c r="R37" s="820"/>
      <c r="S37" s="821">
        <f aca="true" t="shared" si="14" ref="S37:S49">SUM(T37:W37)</f>
        <v>42</v>
      </c>
      <c r="T37" s="821">
        <v>24</v>
      </c>
      <c r="U37" s="821">
        <v>11</v>
      </c>
      <c r="V37" s="823">
        <v>7</v>
      </c>
      <c r="W37" s="816" t="s">
        <v>155</v>
      </c>
      <c r="X37" s="821">
        <f aca="true" t="shared" si="15" ref="X37:X49">SUM(Y37:AA37)</f>
        <v>64</v>
      </c>
      <c r="Y37" s="821">
        <v>37</v>
      </c>
      <c r="Z37" s="821">
        <v>10</v>
      </c>
      <c r="AA37" s="821">
        <v>17</v>
      </c>
      <c r="AB37" s="821">
        <f aca="true" t="shared" si="16" ref="AB37:AB47">SUM(AC37:AE37)</f>
        <v>11</v>
      </c>
      <c r="AC37" s="821">
        <v>6</v>
      </c>
      <c r="AD37" s="821">
        <v>2</v>
      </c>
      <c r="AE37" s="821">
        <v>3</v>
      </c>
      <c r="AF37" s="821">
        <f>SUM(AG37:AI37)</f>
        <v>17</v>
      </c>
      <c r="AG37" s="821">
        <v>8</v>
      </c>
      <c r="AH37" s="821">
        <v>3</v>
      </c>
      <c r="AI37" s="821">
        <v>6</v>
      </c>
      <c r="AJ37" s="821">
        <f>SUM(AK37:AM37)</f>
        <v>12</v>
      </c>
      <c r="AK37" s="821">
        <v>2</v>
      </c>
      <c r="AL37" s="821">
        <v>2</v>
      </c>
      <c r="AM37" s="821">
        <v>8</v>
      </c>
      <c r="AN37" s="820"/>
      <c r="AO37" s="820"/>
      <c r="AP37" s="820"/>
      <c r="AQ37" s="820"/>
    </row>
    <row r="38" spans="1:43" ht="12">
      <c r="A38" s="816" t="s">
        <v>156</v>
      </c>
      <c r="B38" s="817">
        <f t="shared" si="10"/>
        <v>32</v>
      </c>
      <c r="C38" s="818"/>
      <c r="D38" s="819">
        <f t="shared" si="11"/>
        <v>14</v>
      </c>
      <c r="E38" s="821">
        <f t="shared" si="12"/>
        <v>1</v>
      </c>
      <c r="F38" s="821">
        <f t="shared" si="13"/>
        <v>17</v>
      </c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  <c r="S38" s="821">
        <f t="shared" si="14"/>
        <v>15</v>
      </c>
      <c r="T38" s="821">
        <v>3</v>
      </c>
      <c r="U38" s="821">
        <v>1</v>
      </c>
      <c r="V38" s="823">
        <v>11</v>
      </c>
      <c r="W38" s="816" t="s">
        <v>156</v>
      </c>
      <c r="X38" s="821">
        <f t="shared" si="15"/>
        <v>3</v>
      </c>
      <c r="Y38" s="821">
        <v>2</v>
      </c>
      <c r="Z38" s="820"/>
      <c r="AA38" s="821">
        <v>1</v>
      </c>
      <c r="AB38" s="821">
        <f t="shared" si="16"/>
        <v>9</v>
      </c>
      <c r="AC38" s="821">
        <v>7</v>
      </c>
      <c r="AD38" s="820"/>
      <c r="AE38" s="821">
        <v>2</v>
      </c>
      <c r="AF38" s="821">
        <f>SUM(AG38:AI38)</f>
        <v>1</v>
      </c>
      <c r="AG38" s="820"/>
      <c r="AH38" s="820"/>
      <c r="AI38" s="821">
        <v>1</v>
      </c>
      <c r="AJ38" s="821">
        <f>SUM(AK38:AM38)</f>
        <v>4</v>
      </c>
      <c r="AK38" s="821">
        <v>2</v>
      </c>
      <c r="AL38" s="820"/>
      <c r="AM38" s="821">
        <v>2</v>
      </c>
      <c r="AN38" s="820"/>
      <c r="AO38" s="820"/>
      <c r="AP38" s="820"/>
      <c r="AQ38" s="820"/>
    </row>
    <row r="39" spans="1:43" ht="12">
      <c r="A39" s="816" t="s">
        <v>157</v>
      </c>
      <c r="B39" s="817">
        <f t="shared" si="10"/>
        <v>34</v>
      </c>
      <c r="C39" s="818"/>
      <c r="D39" s="819">
        <f t="shared" si="11"/>
        <v>16</v>
      </c>
      <c r="E39" s="821">
        <f t="shared" si="12"/>
        <v>2</v>
      </c>
      <c r="F39" s="821">
        <f t="shared" si="13"/>
        <v>16</v>
      </c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1">
        <f t="shared" si="14"/>
        <v>30</v>
      </c>
      <c r="T39" s="821">
        <v>15</v>
      </c>
      <c r="U39" s="821">
        <v>2</v>
      </c>
      <c r="V39" s="823">
        <v>13</v>
      </c>
      <c r="W39" s="816" t="s">
        <v>157</v>
      </c>
      <c r="X39" s="821">
        <f t="shared" si="15"/>
        <v>3</v>
      </c>
      <c r="Y39" s="820"/>
      <c r="Z39" s="820"/>
      <c r="AA39" s="821">
        <v>3</v>
      </c>
      <c r="AB39" s="821">
        <f t="shared" si="16"/>
        <v>1</v>
      </c>
      <c r="AC39" s="821">
        <v>1</v>
      </c>
      <c r="AD39" s="820"/>
      <c r="AE39" s="820"/>
      <c r="AF39" s="820"/>
      <c r="AG39" s="820"/>
      <c r="AH39" s="820"/>
      <c r="AI39" s="820"/>
      <c r="AJ39" s="820"/>
      <c r="AK39" s="820"/>
      <c r="AL39" s="820"/>
      <c r="AM39" s="820"/>
      <c r="AN39" s="820"/>
      <c r="AO39" s="820"/>
      <c r="AP39" s="820"/>
      <c r="AQ39" s="820"/>
    </row>
    <row r="40" spans="1:43" ht="12">
      <c r="A40" s="816" t="s">
        <v>158</v>
      </c>
      <c r="B40" s="817">
        <f t="shared" si="10"/>
        <v>26</v>
      </c>
      <c r="C40" s="818"/>
      <c r="D40" s="819">
        <f t="shared" si="11"/>
        <v>21</v>
      </c>
      <c r="E40" s="821">
        <f t="shared" si="12"/>
        <v>1</v>
      </c>
      <c r="F40" s="821">
        <f t="shared" si="13"/>
        <v>4</v>
      </c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820"/>
      <c r="R40" s="820"/>
      <c r="S40" s="821">
        <f t="shared" si="14"/>
        <v>14</v>
      </c>
      <c r="T40" s="821">
        <v>14</v>
      </c>
      <c r="U40" s="820"/>
      <c r="V40" s="822"/>
      <c r="W40" s="816" t="s">
        <v>158</v>
      </c>
      <c r="X40" s="821">
        <f t="shared" si="15"/>
        <v>2</v>
      </c>
      <c r="Y40" s="821">
        <v>1</v>
      </c>
      <c r="Z40" s="821">
        <v>1</v>
      </c>
      <c r="AA40" s="820"/>
      <c r="AB40" s="821">
        <f t="shared" si="16"/>
        <v>6</v>
      </c>
      <c r="AC40" s="821">
        <v>6</v>
      </c>
      <c r="AD40" s="820"/>
      <c r="AE40" s="820"/>
      <c r="AF40" s="820"/>
      <c r="AG40" s="820"/>
      <c r="AH40" s="820"/>
      <c r="AI40" s="820"/>
      <c r="AJ40" s="821">
        <f>SUM(AK40:AM40)</f>
        <v>4</v>
      </c>
      <c r="AK40" s="820"/>
      <c r="AL40" s="820"/>
      <c r="AM40" s="821">
        <v>4</v>
      </c>
      <c r="AN40" s="820"/>
      <c r="AO40" s="820"/>
      <c r="AP40" s="820"/>
      <c r="AQ40" s="820"/>
    </row>
    <row r="41" spans="1:54" ht="12">
      <c r="A41" s="816" t="s">
        <v>159</v>
      </c>
      <c r="B41" s="817">
        <f t="shared" si="10"/>
        <v>52</v>
      </c>
      <c r="C41" s="818"/>
      <c r="D41" s="819">
        <f t="shared" si="11"/>
        <v>26</v>
      </c>
      <c r="E41" s="821">
        <f t="shared" si="12"/>
        <v>12</v>
      </c>
      <c r="F41" s="821">
        <f t="shared" si="13"/>
        <v>14</v>
      </c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0"/>
      <c r="S41" s="821">
        <f t="shared" si="14"/>
        <v>12</v>
      </c>
      <c r="T41" s="821">
        <v>8</v>
      </c>
      <c r="U41" s="820"/>
      <c r="V41" s="823">
        <v>4</v>
      </c>
      <c r="W41" s="816" t="s">
        <v>159</v>
      </c>
      <c r="X41" s="821">
        <f t="shared" si="15"/>
        <v>17</v>
      </c>
      <c r="Y41" s="821">
        <v>10</v>
      </c>
      <c r="Z41" s="821">
        <v>4</v>
      </c>
      <c r="AA41" s="821">
        <v>3</v>
      </c>
      <c r="AB41" s="821">
        <f t="shared" si="16"/>
        <v>20</v>
      </c>
      <c r="AC41" s="821">
        <v>8</v>
      </c>
      <c r="AD41" s="821">
        <v>7</v>
      </c>
      <c r="AE41" s="821">
        <v>5</v>
      </c>
      <c r="AF41" s="820"/>
      <c r="AG41" s="820"/>
      <c r="AH41" s="820"/>
      <c r="AI41" s="820"/>
      <c r="AJ41" s="820"/>
      <c r="AK41" s="820"/>
      <c r="AL41" s="820"/>
      <c r="AM41" s="820"/>
      <c r="AN41" s="821">
        <f>SUM(AO41:AQ41)</f>
        <v>3</v>
      </c>
      <c r="AO41" s="820"/>
      <c r="AP41" s="821">
        <v>1</v>
      </c>
      <c r="AQ41" s="821">
        <v>2</v>
      </c>
      <c r="BB41" s="825"/>
    </row>
    <row r="42" spans="1:43" ht="12">
      <c r="A42" s="816" t="s">
        <v>160</v>
      </c>
      <c r="B42" s="817">
        <f t="shared" si="10"/>
        <v>30</v>
      </c>
      <c r="C42" s="818"/>
      <c r="D42" s="819">
        <f t="shared" si="11"/>
        <v>9</v>
      </c>
      <c r="E42" s="821">
        <f t="shared" si="12"/>
        <v>12</v>
      </c>
      <c r="F42" s="821">
        <f t="shared" si="13"/>
        <v>9</v>
      </c>
      <c r="G42" s="820"/>
      <c r="H42" s="820"/>
      <c r="I42" s="820"/>
      <c r="J42" s="820"/>
      <c r="K42" s="821">
        <f>SUM(L42:N42)</f>
        <v>2</v>
      </c>
      <c r="L42" s="821">
        <v>1</v>
      </c>
      <c r="M42" s="821">
        <v>1</v>
      </c>
      <c r="N42" s="820"/>
      <c r="O42" s="820"/>
      <c r="P42" s="820"/>
      <c r="Q42" s="820"/>
      <c r="R42" s="820"/>
      <c r="S42" s="821">
        <f t="shared" si="14"/>
        <v>14</v>
      </c>
      <c r="T42" s="821">
        <v>4</v>
      </c>
      <c r="U42" s="821">
        <v>5</v>
      </c>
      <c r="V42" s="823">
        <v>5</v>
      </c>
      <c r="W42" s="816" t="s">
        <v>160</v>
      </c>
      <c r="X42" s="821">
        <f t="shared" si="15"/>
        <v>4</v>
      </c>
      <c r="Y42" s="821">
        <v>2</v>
      </c>
      <c r="Z42" s="821">
        <v>2</v>
      </c>
      <c r="AA42" s="820"/>
      <c r="AB42" s="821">
        <f t="shared" si="16"/>
        <v>3</v>
      </c>
      <c r="AC42" s="821">
        <v>1</v>
      </c>
      <c r="AD42" s="821">
        <v>1</v>
      </c>
      <c r="AE42" s="821">
        <v>1</v>
      </c>
      <c r="AF42" s="820"/>
      <c r="AG42" s="820"/>
      <c r="AH42" s="820"/>
      <c r="AI42" s="820"/>
      <c r="AJ42" s="820"/>
      <c r="AK42" s="820"/>
      <c r="AL42" s="820"/>
      <c r="AM42" s="820"/>
      <c r="AN42" s="821">
        <f>SUM(AO42:AQ42)</f>
        <v>7</v>
      </c>
      <c r="AO42" s="821">
        <v>1</v>
      </c>
      <c r="AP42" s="821">
        <v>3</v>
      </c>
      <c r="AQ42" s="821">
        <v>3</v>
      </c>
    </row>
    <row r="43" spans="1:54" ht="12">
      <c r="A43" s="816" t="s">
        <v>161</v>
      </c>
      <c r="B43" s="817">
        <f t="shared" si="10"/>
        <v>26</v>
      </c>
      <c r="C43" s="818"/>
      <c r="D43" s="819">
        <f t="shared" si="11"/>
        <v>13</v>
      </c>
      <c r="E43" s="821">
        <f t="shared" si="12"/>
        <v>3</v>
      </c>
      <c r="F43" s="821">
        <f t="shared" si="13"/>
        <v>10</v>
      </c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0"/>
      <c r="R43" s="820"/>
      <c r="S43" s="821">
        <f t="shared" si="14"/>
        <v>8</v>
      </c>
      <c r="T43" s="821">
        <v>8</v>
      </c>
      <c r="U43" s="820"/>
      <c r="V43" s="822"/>
      <c r="W43" s="816" t="s">
        <v>161</v>
      </c>
      <c r="X43" s="821">
        <f t="shared" si="15"/>
        <v>6</v>
      </c>
      <c r="Y43" s="821">
        <v>3</v>
      </c>
      <c r="Z43" s="820"/>
      <c r="AA43" s="821">
        <v>3</v>
      </c>
      <c r="AB43" s="821">
        <f t="shared" si="16"/>
        <v>3</v>
      </c>
      <c r="AC43" s="821">
        <v>1</v>
      </c>
      <c r="AD43" s="821">
        <v>1</v>
      </c>
      <c r="AE43" s="821">
        <v>1</v>
      </c>
      <c r="AF43" s="821">
        <f>SUM(AG43:AI43)</f>
        <v>5</v>
      </c>
      <c r="AG43" s="820"/>
      <c r="AH43" s="821">
        <v>2</v>
      </c>
      <c r="AI43" s="821">
        <v>3</v>
      </c>
      <c r="AJ43" s="821">
        <f>SUM(AK43:AM43)</f>
        <v>4</v>
      </c>
      <c r="AK43" s="821">
        <v>1</v>
      </c>
      <c r="AL43" s="820"/>
      <c r="AM43" s="821">
        <v>3</v>
      </c>
      <c r="AN43" s="820"/>
      <c r="AO43" s="820"/>
      <c r="AP43" s="820"/>
      <c r="AQ43" s="820"/>
      <c r="BB43" s="825"/>
    </row>
    <row r="44" spans="1:54" ht="12">
      <c r="A44" s="816" t="s">
        <v>162</v>
      </c>
      <c r="B44" s="817">
        <f t="shared" si="10"/>
        <v>19</v>
      </c>
      <c r="C44" s="818"/>
      <c r="D44" s="819">
        <f t="shared" si="11"/>
        <v>8</v>
      </c>
      <c r="E44" s="821">
        <f t="shared" si="12"/>
        <v>4</v>
      </c>
      <c r="F44" s="821">
        <f t="shared" si="13"/>
        <v>7</v>
      </c>
      <c r="G44" s="820"/>
      <c r="H44" s="820"/>
      <c r="I44" s="820"/>
      <c r="J44" s="820"/>
      <c r="K44" s="820"/>
      <c r="L44" s="820"/>
      <c r="M44" s="820"/>
      <c r="N44" s="820"/>
      <c r="O44" s="820"/>
      <c r="P44" s="820"/>
      <c r="Q44" s="820"/>
      <c r="R44" s="820"/>
      <c r="S44" s="821">
        <f t="shared" si="14"/>
        <v>9</v>
      </c>
      <c r="T44" s="821">
        <v>4</v>
      </c>
      <c r="U44" s="821">
        <v>1</v>
      </c>
      <c r="V44" s="823">
        <v>4</v>
      </c>
      <c r="W44" s="816" t="s">
        <v>162</v>
      </c>
      <c r="X44" s="821">
        <f t="shared" si="15"/>
        <v>4</v>
      </c>
      <c r="Y44" s="821">
        <v>2</v>
      </c>
      <c r="Z44" s="821">
        <v>1</v>
      </c>
      <c r="AA44" s="821">
        <v>1</v>
      </c>
      <c r="AB44" s="821">
        <f t="shared" si="16"/>
        <v>4</v>
      </c>
      <c r="AC44" s="821">
        <v>1</v>
      </c>
      <c r="AD44" s="821">
        <v>2</v>
      </c>
      <c r="AE44" s="821">
        <v>1</v>
      </c>
      <c r="AF44" s="820"/>
      <c r="AG44" s="820"/>
      <c r="AH44" s="820"/>
      <c r="AI44" s="820"/>
      <c r="AJ44" s="820"/>
      <c r="AK44" s="820"/>
      <c r="AL44" s="820"/>
      <c r="AM44" s="820"/>
      <c r="AN44" s="821">
        <f>SUM(AO44:AQ44)</f>
        <v>2</v>
      </c>
      <c r="AO44" s="821">
        <v>1</v>
      </c>
      <c r="AP44" s="820"/>
      <c r="AQ44" s="821">
        <v>1</v>
      </c>
      <c r="BB44" s="825"/>
    </row>
    <row r="45" spans="1:54" ht="12">
      <c r="A45" s="816" t="s">
        <v>163</v>
      </c>
      <c r="B45" s="817">
        <f t="shared" si="10"/>
        <v>15</v>
      </c>
      <c r="C45" s="818"/>
      <c r="D45" s="819">
        <f t="shared" si="11"/>
        <v>5</v>
      </c>
      <c r="E45" s="821">
        <f t="shared" si="12"/>
        <v>1</v>
      </c>
      <c r="F45" s="821">
        <f t="shared" si="13"/>
        <v>9</v>
      </c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1">
        <f t="shared" si="14"/>
        <v>4</v>
      </c>
      <c r="T45" s="821">
        <v>1</v>
      </c>
      <c r="U45" s="820"/>
      <c r="V45" s="823">
        <v>3</v>
      </c>
      <c r="W45" s="816" t="s">
        <v>163</v>
      </c>
      <c r="X45" s="821">
        <f t="shared" si="15"/>
        <v>10</v>
      </c>
      <c r="Y45" s="821">
        <v>4</v>
      </c>
      <c r="Z45" s="821">
        <v>1</v>
      </c>
      <c r="AA45" s="821">
        <v>5</v>
      </c>
      <c r="AB45" s="821">
        <f t="shared" si="16"/>
        <v>1</v>
      </c>
      <c r="AC45" s="820"/>
      <c r="AD45" s="820"/>
      <c r="AE45" s="821">
        <v>1</v>
      </c>
      <c r="AF45" s="820"/>
      <c r="AG45" s="820"/>
      <c r="AH45" s="820"/>
      <c r="AI45" s="820"/>
      <c r="AJ45" s="820"/>
      <c r="AK45" s="820"/>
      <c r="AL45" s="820"/>
      <c r="AM45" s="820"/>
      <c r="AN45" s="820"/>
      <c r="AO45" s="820"/>
      <c r="AP45" s="820"/>
      <c r="AQ45" s="820"/>
      <c r="BB45" s="825"/>
    </row>
    <row r="46" spans="1:43" ht="12">
      <c r="A46" s="816" t="s">
        <v>164</v>
      </c>
      <c r="B46" s="817">
        <f t="shared" si="10"/>
        <v>20</v>
      </c>
      <c r="C46" s="818"/>
      <c r="D46" s="819">
        <f t="shared" si="11"/>
        <v>6</v>
      </c>
      <c r="E46" s="821">
        <f t="shared" si="12"/>
        <v>6</v>
      </c>
      <c r="F46" s="821">
        <f t="shared" si="13"/>
        <v>8</v>
      </c>
      <c r="G46" s="820"/>
      <c r="H46" s="820"/>
      <c r="I46" s="820"/>
      <c r="J46" s="820"/>
      <c r="K46" s="821">
        <f>SUM(L46:N46)</f>
        <v>1</v>
      </c>
      <c r="L46" s="820"/>
      <c r="M46" s="820"/>
      <c r="N46" s="821">
        <v>1</v>
      </c>
      <c r="O46" s="820"/>
      <c r="P46" s="820"/>
      <c r="Q46" s="820"/>
      <c r="R46" s="820"/>
      <c r="S46" s="821">
        <f t="shared" si="14"/>
        <v>3</v>
      </c>
      <c r="T46" s="821">
        <v>1</v>
      </c>
      <c r="U46" s="821">
        <v>1</v>
      </c>
      <c r="V46" s="823">
        <v>1</v>
      </c>
      <c r="W46" s="816" t="s">
        <v>164</v>
      </c>
      <c r="X46" s="821">
        <f t="shared" si="15"/>
        <v>6</v>
      </c>
      <c r="Y46" s="821">
        <v>2</v>
      </c>
      <c r="Z46" s="821">
        <v>2</v>
      </c>
      <c r="AA46" s="821">
        <v>2</v>
      </c>
      <c r="AB46" s="821">
        <f t="shared" si="16"/>
        <v>7</v>
      </c>
      <c r="AC46" s="821">
        <v>2</v>
      </c>
      <c r="AD46" s="821">
        <v>3</v>
      </c>
      <c r="AE46" s="821">
        <v>2</v>
      </c>
      <c r="AF46" s="820"/>
      <c r="AG46" s="820"/>
      <c r="AH46" s="820"/>
      <c r="AI46" s="820"/>
      <c r="AJ46" s="821">
        <f>SUM(AK46:AM46)</f>
        <v>3</v>
      </c>
      <c r="AK46" s="821">
        <v>1</v>
      </c>
      <c r="AL46" s="820"/>
      <c r="AM46" s="821">
        <v>2</v>
      </c>
      <c r="AN46" s="820"/>
      <c r="AO46" s="820"/>
      <c r="AP46" s="820"/>
      <c r="AQ46" s="820"/>
    </row>
    <row r="47" spans="1:43" ht="12">
      <c r="A47" s="816" t="s">
        <v>165</v>
      </c>
      <c r="B47" s="817">
        <f t="shared" si="10"/>
        <v>22</v>
      </c>
      <c r="C47" s="818"/>
      <c r="D47" s="819">
        <f t="shared" si="11"/>
        <v>9</v>
      </c>
      <c r="E47" s="820"/>
      <c r="F47" s="821">
        <f>(J47+N47+R47+V47+AA47+AE47+AI47+AM47+AQ47)</f>
        <v>13</v>
      </c>
      <c r="G47" s="820"/>
      <c r="H47" s="820"/>
      <c r="I47" s="820"/>
      <c r="J47" s="820"/>
      <c r="K47" s="820"/>
      <c r="L47" s="820"/>
      <c r="M47" s="820"/>
      <c r="N47" s="820"/>
      <c r="O47" s="821">
        <f>SUM(P47:R47)</f>
        <v>1</v>
      </c>
      <c r="P47" s="820"/>
      <c r="Q47" s="820"/>
      <c r="R47" s="821">
        <v>1</v>
      </c>
      <c r="S47" s="821">
        <f t="shared" si="14"/>
        <v>6</v>
      </c>
      <c r="T47" s="821">
        <v>4</v>
      </c>
      <c r="U47" s="820"/>
      <c r="V47" s="823">
        <v>2</v>
      </c>
      <c r="W47" s="816" t="s">
        <v>165</v>
      </c>
      <c r="X47" s="821">
        <f t="shared" si="15"/>
        <v>10</v>
      </c>
      <c r="Y47" s="821">
        <v>2</v>
      </c>
      <c r="Z47" s="820"/>
      <c r="AA47" s="821">
        <v>8</v>
      </c>
      <c r="AB47" s="821">
        <f t="shared" si="16"/>
        <v>3</v>
      </c>
      <c r="AC47" s="821">
        <v>2</v>
      </c>
      <c r="AD47" s="820"/>
      <c r="AE47" s="821">
        <v>1</v>
      </c>
      <c r="AF47" s="821">
        <f>SUM(AG47:AI47)</f>
        <v>1</v>
      </c>
      <c r="AG47" s="820"/>
      <c r="AH47" s="820"/>
      <c r="AI47" s="821">
        <v>1</v>
      </c>
      <c r="AJ47" s="820"/>
      <c r="AK47" s="820"/>
      <c r="AL47" s="820"/>
      <c r="AM47" s="820"/>
      <c r="AN47" s="821">
        <f>SUM(AO47:AQ47)</f>
        <v>1</v>
      </c>
      <c r="AO47" s="821">
        <v>1</v>
      </c>
      <c r="AP47" s="820"/>
      <c r="AQ47" s="820"/>
    </row>
    <row r="48" spans="1:54" ht="12">
      <c r="A48" s="816" t="s">
        <v>166</v>
      </c>
      <c r="B48" s="817">
        <f t="shared" si="10"/>
        <v>13</v>
      </c>
      <c r="C48" s="818"/>
      <c r="D48" s="819">
        <f t="shared" si="11"/>
        <v>4</v>
      </c>
      <c r="E48" s="821">
        <f>(I48+M48+Q48+U48+Z48+AD48+AH48+AL48+AP48)</f>
        <v>4</v>
      </c>
      <c r="F48" s="821">
        <f>(J48+N48+V48+AA48+AE48+AI48+AM48+AQ48)</f>
        <v>5</v>
      </c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1">
        <f t="shared" si="14"/>
        <v>5</v>
      </c>
      <c r="T48" s="821">
        <v>2</v>
      </c>
      <c r="U48" s="821">
        <v>3</v>
      </c>
      <c r="V48" s="822"/>
      <c r="W48" s="816" t="s">
        <v>166</v>
      </c>
      <c r="X48" s="821">
        <f t="shared" si="15"/>
        <v>5</v>
      </c>
      <c r="Y48" s="821">
        <v>2</v>
      </c>
      <c r="Z48" s="820"/>
      <c r="AA48" s="821">
        <v>3</v>
      </c>
      <c r="AB48" s="820"/>
      <c r="AC48" s="820"/>
      <c r="AD48" s="820"/>
      <c r="AE48" s="820"/>
      <c r="AF48" s="820"/>
      <c r="AG48" s="820"/>
      <c r="AH48" s="820"/>
      <c r="AI48" s="820"/>
      <c r="AJ48" s="821">
        <f>SUM(AK48:AM48)</f>
        <v>3</v>
      </c>
      <c r="AK48" s="820"/>
      <c r="AL48" s="821">
        <v>1</v>
      </c>
      <c r="AM48" s="821">
        <v>2</v>
      </c>
      <c r="AN48" s="820"/>
      <c r="AO48" s="820"/>
      <c r="AP48" s="820"/>
      <c r="AQ48" s="820"/>
      <c r="BB48" s="825"/>
    </row>
    <row r="49" spans="1:43" ht="12">
      <c r="A49" s="816" t="s">
        <v>167</v>
      </c>
      <c r="B49" s="817">
        <f t="shared" si="10"/>
        <v>69</v>
      </c>
      <c r="C49" s="818"/>
      <c r="D49" s="819">
        <f t="shared" si="11"/>
        <v>38</v>
      </c>
      <c r="E49" s="821">
        <f>(I49+M49+Q49+U49+Z49+AD49+AH49+AL49+AP49)</f>
        <v>9</v>
      </c>
      <c r="F49" s="821">
        <f>(J49+N49+R49+V49+AA49+AE49+AI49+AM49+AQ49)</f>
        <v>22</v>
      </c>
      <c r="G49" s="820"/>
      <c r="H49" s="820"/>
      <c r="I49" s="820"/>
      <c r="J49" s="820"/>
      <c r="K49" s="821">
        <f>SUM(L49:N49)</f>
        <v>1</v>
      </c>
      <c r="L49" s="821">
        <v>1</v>
      </c>
      <c r="M49" s="820"/>
      <c r="N49" s="820"/>
      <c r="O49" s="821">
        <f>SUM(P49:R49)</f>
        <v>1</v>
      </c>
      <c r="P49" s="820"/>
      <c r="Q49" s="820"/>
      <c r="R49" s="821">
        <v>1</v>
      </c>
      <c r="S49" s="821">
        <f t="shared" si="14"/>
        <v>21</v>
      </c>
      <c r="T49" s="821">
        <v>13</v>
      </c>
      <c r="U49" s="821">
        <v>3</v>
      </c>
      <c r="V49" s="823">
        <v>5</v>
      </c>
      <c r="W49" s="816" t="s">
        <v>167</v>
      </c>
      <c r="X49" s="821">
        <f t="shared" si="15"/>
        <v>33</v>
      </c>
      <c r="Y49" s="821">
        <v>18</v>
      </c>
      <c r="Z49" s="821">
        <v>4</v>
      </c>
      <c r="AA49" s="821">
        <v>11</v>
      </c>
      <c r="AB49" s="821">
        <f>SUM(AC49:AE49)</f>
        <v>11</v>
      </c>
      <c r="AC49" s="821">
        <v>6</v>
      </c>
      <c r="AD49" s="821">
        <v>2</v>
      </c>
      <c r="AE49" s="821">
        <v>3</v>
      </c>
      <c r="AF49" s="820"/>
      <c r="AG49" s="820"/>
      <c r="AH49" s="820"/>
      <c r="AI49" s="820"/>
      <c r="AJ49" s="820"/>
      <c r="AK49" s="820"/>
      <c r="AL49" s="820"/>
      <c r="AM49" s="820"/>
      <c r="AN49" s="821">
        <f>SUM(AO49:AQ49)</f>
        <v>2</v>
      </c>
      <c r="AO49" s="820"/>
      <c r="AP49" s="820"/>
      <c r="AQ49" s="821">
        <v>2</v>
      </c>
    </row>
    <row r="50" spans="1:43" ht="12">
      <c r="A50" s="816" t="s">
        <v>168</v>
      </c>
      <c r="B50" s="817">
        <f t="shared" si="10"/>
        <v>23</v>
      </c>
      <c r="C50" s="818"/>
      <c r="D50" s="819">
        <f t="shared" si="11"/>
        <v>8</v>
      </c>
      <c r="E50" s="821">
        <f>(I50+M50+Q50+U50+Z50+AD50+AH50+AL50+AP50)</f>
        <v>2</v>
      </c>
      <c r="F50" s="821">
        <f>(J50+N50+V50+AA50+AE50+AI50+AM50+AQ50)</f>
        <v>13</v>
      </c>
      <c r="G50" s="820"/>
      <c r="H50" s="820"/>
      <c r="I50" s="820"/>
      <c r="J50" s="820"/>
      <c r="K50" s="820"/>
      <c r="L50" s="820"/>
      <c r="M50" s="820"/>
      <c r="N50" s="820"/>
      <c r="O50" s="820"/>
      <c r="P50" s="820"/>
      <c r="Q50" s="820"/>
      <c r="R50" s="820"/>
      <c r="S50" s="821">
        <v>8</v>
      </c>
      <c r="T50" s="821">
        <v>5</v>
      </c>
      <c r="U50" s="821">
        <v>1</v>
      </c>
      <c r="V50" s="823">
        <v>2</v>
      </c>
      <c r="W50" s="816" t="s">
        <v>168</v>
      </c>
      <c r="X50" s="821">
        <v>14</v>
      </c>
      <c r="Y50" s="821">
        <v>3</v>
      </c>
      <c r="Z50" s="821">
        <v>1</v>
      </c>
      <c r="AA50" s="821">
        <v>10</v>
      </c>
      <c r="AB50" s="821">
        <f>SUM(AC50:AE50)</f>
        <v>1</v>
      </c>
      <c r="AC50" s="820"/>
      <c r="AD50" s="820"/>
      <c r="AE50" s="821">
        <v>1</v>
      </c>
      <c r="AF50" s="820"/>
      <c r="AG50" s="820"/>
      <c r="AH50" s="820"/>
      <c r="AI50" s="820"/>
      <c r="AJ50" s="820"/>
      <c r="AK50" s="820"/>
      <c r="AL50" s="820"/>
      <c r="AM50" s="820"/>
      <c r="AN50" s="820"/>
      <c r="AO50" s="820"/>
      <c r="AP50" s="820"/>
      <c r="AQ50" s="820"/>
    </row>
    <row r="51" spans="1:43" ht="12">
      <c r="A51" s="816" t="s">
        <v>188</v>
      </c>
      <c r="B51" s="817">
        <f t="shared" si="10"/>
        <v>3</v>
      </c>
      <c r="C51" s="818"/>
      <c r="D51" s="818"/>
      <c r="E51" s="820"/>
      <c r="F51" s="821">
        <f>(J51+N51+V51+AA51+AE51+AI51+AM51+AQ51)</f>
        <v>3</v>
      </c>
      <c r="G51" s="820"/>
      <c r="H51" s="820"/>
      <c r="I51" s="820"/>
      <c r="J51" s="820"/>
      <c r="K51" s="820"/>
      <c r="L51" s="820"/>
      <c r="M51" s="820"/>
      <c r="N51" s="820"/>
      <c r="O51" s="820"/>
      <c r="P51" s="820"/>
      <c r="Q51" s="820"/>
      <c r="R51" s="820"/>
      <c r="S51" s="820"/>
      <c r="T51" s="820"/>
      <c r="U51" s="820"/>
      <c r="V51" s="822"/>
      <c r="W51" s="816" t="s">
        <v>188</v>
      </c>
      <c r="X51" s="821">
        <f>SUM(Y51:AA51)</f>
        <v>3</v>
      </c>
      <c r="Y51" s="820"/>
      <c r="Z51" s="820"/>
      <c r="AA51" s="821">
        <v>3</v>
      </c>
      <c r="AB51" s="820"/>
      <c r="AC51" s="820"/>
      <c r="AD51" s="820"/>
      <c r="AE51" s="820"/>
      <c r="AF51" s="820"/>
      <c r="AG51" s="820"/>
      <c r="AH51" s="820"/>
      <c r="AI51" s="820"/>
      <c r="AJ51" s="820"/>
      <c r="AK51" s="820"/>
      <c r="AL51" s="820"/>
      <c r="AM51" s="820"/>
      <c r="AN51" s="820"/>
      <c r="AO51" s="820"/>
      <c r="AP51" s="820"/>
      <c r="AQ51" s="820"/>
    </row>
    <row r="52" spans="1:85" ht="12">
      <c r="A52" s="816" t="s">
        <v>731</v>
      </c>
      <c r="B52" s="817">
        <f t="shared" si="10"/>
        <v>65</v>
      </c>
      <c r="C52" s="818"/>
      <c r="D52" s="819">
        <f>(H52+P52+L52+T52+Y52+AC52+AG52+AK52+AO52)</f>
        <v>31</v>
      </c>
      <c r="E52" s="821">
        <f>(I52+M52+Q52+U52+Z52+AD52+AH52+AL52+AP52)</f>
        <v>7</v>
      </c>
      <c r="F52" s="821">
        <f>(J52+N52+R52+V52+AA52+AE52+AI52+AM52+AQ52)</f>
        <v>27</v>
      </c>
      <c r="G52" s="820"/>
      <c r="H52" s="820"/>
      <c r="I52" s="820"/>
      <c r="J52" s="820"/>
      <c r="K52" s="821">
        <f>SUM(L52:N52)</f>
        <v>2</v>
      </c>
      <c r="L52" s="821">
        <v>1</v>
      </c>
      <c r="M52" s="820"/>
      <c r="N52" s="821">
        <v>1</v>
      </c>
      <c r="O52" s="821">
        <f>SUM(P52:R52)</f>
        <v>5</v>
      </c>
      <c r="P52" s="820"/>
      <c r="Q52" s="820"/>
      <c r="R52" s="821">
        <v>5</v>
      </c>
      <c r="S52" s="821">
        <f>SUM(T52:W52)</f>
        <v>48</v>
      </c>
      <c r="T52" s="821">
        <v>26</v>
      </c>
      <c r="U52" s="821">
        <v>6</v>
      </c>
      <c r="V52" s="823">
        <v>16</v>
      </c>
      <c r="W52" s="816" t="s">
        <v>731</v>
      </c>
      <c r="X52" s="821">
        <f>SUM(Y52:AA52)</f>
        <v>4</v>
      </c>
      <c r="Y52" s="821">
        <v>4</v>
      </c>
      <c r="Z52" s="820"/>
      <c r="AA52" s="820"/>
      <c r="AB52" s="821">
        <f>SUM(AC52:AE52)</f>
        <v>2</v>
      </c>
      <c r="AC52" s="820"/>
      <c r="AD52" s="821">
        <v>1</v>
      </c>
      <c r="AE52" s="821">
        <v>1</v>
      </c>
      <c r="AF52" s="820"/>
      <c r="AG52" s="820"/>
      <c r="AH52" s="820"/>
      <c r="AI52" s="820"/>
      <c r="AJ52" s="821">
        <f>SUM(AK52:AM52)</f>
        <v>4</v>
      </c>
      <c r="AK52" s="820"/>
      <c r="AL52" s="820"/>
      <c r="AM52" s="821">
        <v>4</v>
      </c>
      <c r="AN52" s="820"/>
      <c r="AO52" s="820"/>
      <c r="AP52" s="820"/>
      <c r="AQ52" s="820"/>
      <c r="BB52" s="825"/>
      <c r="BT52" s="825"/>
      <c r="BU52" s="825"/>
      <c r="BV52" s="825"/>
      <c r="BW52" s="825"/>
      <c r="BX52" s="825"/>
      <c r="BY52" s="825"/>
      <c r="BZ52" s="825"/>
      <c r="CA52" s="825"/>
      <c r="CB52" s="825"/>
      <c r="CC52" s="825"/>
      <c r="CD52" s="825"/>
      <c r="CE52" s="825"/>
      <c r="CF52" s="825"/>
      <c r="CG52" s="825"/>
    </row>
    <row r="53" spans="1:42" ht="12">
      <c r="A53" s="826" t="s">
        <v>808</v>
      </c>
      <c r="B53" s="826"/>
      <c r="C53" s="826"/>
      <c r="D53" s="826"/>
      <c r="E53" s="826"/>
      <c r="F53" s="826"/>
      <c r="G53" s="826"/>
      <c r="H53" s="826"/>
      <c r="S53" s="826" t="s">
        <v>241</v>
      </c>
      <c r="T53" s="826"/>
      <c r="U53" s="826"/>
      <c r="W53" s="826" t="s">
        <v>808</v>
      </c>
      <c r="X53" s="826"/>
      <c r="Y53" s="826"/>
      <c r="Z53" s="826"/>
      <c r="AN53" s="827" t="s">
        <v>791</v>
      </c>
      <c r="AO53" s="826"/>
      <c r="AP53" s="826"/>
    </row>
    <row r="54" spans="1:26" ht="12">
      <c r="A54" s="826" t="s">
        <v>809</v>
      </c>
      <c r="B54" s="826"/>
      <c r="C54" s="826"/>
      <c r="D54" s="826"/>
      <c r="E54" s="826"/>
      <c r="F54" s="826"/>
      <c r="G54" s="826"/>
      <c r="H54" s="826"/>
      <c r="W54" s="826" t="s">
        <v>809</v>
      </c>
      <c r="X54" s="826"/>
      <c r="Y54" s="826"/>
      <c r="Z54" s="826"/>
    </row>
    <row r="55" spans="1:26" ht="12">
      <c r="A55" s="826" t="s">
        <v>793</v>
      </c>
      <c r="B55" s="826"/>
      <c r="C55" s="826"/>
      <c r="D55" s="826"/>
      <c r="E55" s="826"/>
      <c r="F55" s="826"/>
      <c r="G55" s="826"/>
      <c r="H55" s="826"/>
      <c r="W55" s="826" t="s">
        <v>793</v>
      </c>
      <c r="X55" s="826"/>
      <c r="Y55" s="826"/>
      <c r="Z55" s="826"/>
    </row>
    <row r="56" spans="1:8" ht="12">
      <c r="A56" s="826"/>
      <c r="B56" s="826"/>
      <c r="C56" s="826"/>
      <c r="D56" s="826"/>
      <c r="E56" s="826"/>
      <c r="F56" s="826"/>
      <c r="G56" s="826"/>
      <c r="H56" s="826"/>
    </row>
    <row r="58" ht="12">
      <c r="BB58" s="825"/>
    </row>
    <row r="61" ht="12">
      <c r="BP61" s="788" t="s">
        <v>109</v>
      </c>
    </row>
    <row r="63" ht="12">
      <c r="BP63" s="788" t="s">
        <v>155</v>
      </c>
    </row>
    <row r="64" spans="54:68" ht="12">
      <c r="BB64" s="825"/>
      <c r="BP64" s="788" t="s">
        <v>156</v>
      </c>
    </row>
    <row r="65" ht="12">
      <c r="BP65" s="788" t="s">
        <v>157</v>
      </c>
    </row>
    <row r="66" ht="12">
      <c r="BP66" s="788" t="s">
        <v>158</v>
      </c>
    </row>
    <row r="67" ht="12">
      <c r="BP67" s="788" t="s">
        <v>159</v>
      </c>
    </row>
    <row r="68" ht="12">
      <c r="BP68" s="788" t="s">
        <v>160</v>
      </c>
    </row>
    <row r="69" ht="12">
      <c r="BP69" s="788" t="s">
        <v>161</v>
      </c>
    </row>
    <row r="70" ht="12">
      <c r="BP70" s="788" t="s">
        <v>162</v>
      </c>
    </row>
    <row r="71" ht="12">
      <c r="BP71" s="788" t="s">
        <v>163</v>
      </c>
    </row>
    <row r="72" ht="12">
      <c r="BP72" s="788" t="s">
        <v>611</v>
      </c>
    </row>
    <row r="73" ht="12">
      <c r="BP73" s="788" t="s">
        <v>165</v>
      </c>
    </row>
    <row r="74" ht="12">
      <c r="BP74" s="788" t="s">
        <v>166</v>
      </c>
    </row>
    <row r="75" ht="12">
      <c r="BP75" s="788" t="s">
        <v>167</v>
      </c>
    </row>
    <row r="76" ht="12">
      <c r="BP76" s="788" t="s">
        <v>810</v>
      </c>
    </row>
    <row r="77" ht="12">
      <c r="BP77" s="788" t="s">
        <v>811</v>
      </c>
    </row>
    <row r="78" ht="12">
      <c r="BP78" s="788" t="s">
        <v>148</v>
      </c>
    </row>
    <row r="81" ht="12">
      <c r="BP81" s="788" t="s">
        <v>812</v>
      </c>
    </row>
    <row r="82" ht="12">
      <c r="BP82" s="788" t="s">
        <v>813</v>
      </c>
    </row>
  </sheetData>
  <sheetProtection password="CA55" sheet="1" objects="1" scenarios="1"/>
  <mergeCells count="12">
    <mergeCell ref="B6:F6"/>
    <mergeCell ref="S6:V6"/>
    <mergeCell ref="G6:J6"/>
    <mergeCell ref="O6:R6"/>
    <mergeCell ref="B8:C8"/>
    <mergeCell ref="W2:AR2"/>
    <mergeCell ref="W3:AR3"/>
    <mergeCell ref="A2:V2"/>
    <mergeCell ref="A3:V3"/>
    <mergeCell ref="X6:AA6"/>
    <mergeCell ref="AB6:AE6"/>
    <mergeCell ref="AJ6:AM6"/>
  </mergeCells>
  <printOptions horizontalCentered="1"/>
  <pageMargins left="1.299212598425197" right="1.79" top="0.3937007874015748" bottom="0.3937007874015748" header="0" footer="0"/>
  <pageSetup horizontalDpi="300" verticalDpi="300" orientation="landscape" scale="75" r:id="rId1"/>
  <colBreaks count="1" manualBreakCount="1">
    <brk id="22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workbookViewId="0" topLeftCell="A1">
      <selection activeCell="E13" sqref="E13"/>
    </sheetView>
  </sheetViews>
  <sheetFormatPr defaultColWidth="15.3984375" defaultRowHeight="9"/>
  <cols>
    <col min="1" max="1" width="54" style="829" customWidth="1"/>
    <col min="2" max="3" width="10.59765625" style="829" customWidth="1"/>
    <col min="4" max="4" width="8.796875" style="829" customWidth="1"/>
    <col min="5" max="5" width="9.3984375" style="829" customWidth="1"/>
    <col min="6" max="6" width="8.59765625" style="829" customWidth="1"/>
    <col min="7" max="7" width="8" style="829" customWidth="1"/>
    <col min="8" max="8" width="11.19921875" style="829" customWidth="1"/>
    <col min="9" max="9" width="3.796875" style="829" customWidth="1"/>
    <col min="10" max="11" width="8.796875" style="829" customWidth="1"/>
    <col min="12" max="12" width="9.59765625" style="829" customWidth="1"/>
    <col min="13" max="13" width="9.19921875" style="829" customWidth="1"/>
    <col min="14" max="14" width="8.796875" style="829" customWidth="1"/>
    <col min="15" max="15" width="9.59765625" style="829" customWidth="1"/>
    <col min="16" max="16" width="8.796875" style="829" customWidth="1"/>
    <col min="17" max="17" width="10.19921875" style="829" customWidth="1"/>
    <col min="18" max="16384" width="15.3984375" style="829" customWidth="1"/>
  </cols>
  <sheetData>
    <row r="1" spans="1:17" ht="12">
      <c r="A1" s="828"/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</row>
    <row r="2" spans="1:17" ht="12">
      <c r="A2" s="1209" t="s">
        <v>74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</row>
    <row r="3" spans="1:17" ht="12">
      <c r="A3" s="1209" t="s">
        <v>814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</row>
    <row r="4" spans="1:17" ht="12">
      <c r="A4" s="1209" t="s">
        <v>815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</row>
    <row r="5" spans="1:17" ht="12">
      <c r="A5" s="830" t="s">
        <v>19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</row>
    <row r="6" spans="1:17" ht="15" customHeight="1">
      <c r="A6" s="831" t="s">
        <v>52</v>
      </c>
      <c r="B6" s="832" t="s">
        <v>816</v>
      </c>
      <c r="C6" s="833"/>
      <c r="D6" s="834"/>
      <c r="E6" s="832" t="s">
        <v>817</v>
      </c>
      <c r="F6" s="833"/>
      <c r="G6" s="834"/>
      <c r="H6" s="1212" t="s">
        <v>818</v>
      </c>
      <c r="I6" s="1213"/>
      <c r="J6" s="1213"/>
      <c r="K6" s="1214"/>
      <c r="L6" s="1212" t="s">
        <v>819</v>
      </c>
      <c r="M6" s="1213"/>
      <c r="N6" s="1214"/>
      <c r="O6" s="1212" t="s">
        <v>820</v>
      </c>
      <c r="P6" s="1213"/>
      <c r="Q6" s="1214"/>
    </row>
    <row r="7" spans="1:17" ht="15" customHeight="1">
      <c r="A7" s="835" t="s">
        <v>821</v>
      </c>
      <c r="B7" s="836"/>
      <c r="C7" s="837"/>
      <c r="D7" s="838"/>
      <c r="E7" s="836"/>
      <c r="F7" s="837"/>
      <c r="G7" s="838"/>
      <c r="H7" s="836"/>
      <c r="I7" s="837"/>
      <c r="J7" s="837"/>
      <c r="K7" s="838"/>
      <c r="L7" s="836"/>
      <c r="M7" s="837"/>
      <c r="N7" s="838"/>
      <c r="O7" s="837"/>
      <c r="P7" s="837"/>
      <c r="Q7" s="838"/>
    </row>
    <row r="8" spans="1:17" ht="15" customHeight="1">
      <c r="A8" s="839"/>
      <c r="B8" s="840" t="s">
        <v>248</v>
      </c>
      <c r="C8" s="841" t="s">
        <v>183</v>
      </c>
      <c r="D8" s="840" t="s">
        <v>599</v>
      </c>
      <c r="E8" s="840" t="s">
        <v>248</v>
      </c>
      <c r="F8" s="841" t="s">
        <v>183</v>
      </c>
      <c r="G8" s="840" t="s">
        <v>599</v>
      </c>
      <c r="H8" s="1210" t="s">
        <v>248</v>
      </c>
      <c r="I8" s="1211"/>
      <c r="J8" s="840" t="s">
        <v>180</v>
      </c>
      <c r="K8" s="840" t="s">
        <v>179</v>
      </c>
      <c r="L8" s="840" t="s">
        <v>248</v>
      </c>
      <c r="M8" s="841" t="s">
        <v>183</v>
      </c>
      <c r="N8" s="841" t="s">
        <v>182</v>
      </c>
      <c r="O8" s="841" t="s">
        <v>248</v>
      </c>
      <c r="P8" s="841" t="s">
        <v>183</v>
      </c>
      <c r="Q8" s="840" t="s">
        <v>179</v>
      </c>
    </row>
    <row r="9" spans="1:17" ht="34.5" customHeight="1">
      <c r="A9" s="842" t="s">
        <v>822</v>
      </c>
      <c r="B9" s="843">
        <f aca="true" t="shared" si="0" ref="B9:H9">SUM(B10:B13)</f>
        <v>2509</v>
      </c>
      <c r="C9" s="843">
        <f t="shared" si="0"/>
        <v>1626</v>
      </c>
      <c r="D9" s="843">
        <f t="shared" si="0"/>
        <v>883</v>
      </c>
      <c r="E9" s="843">
        <f t="shared" si="0"/>
        <v>118</v>
      </c>
      <c r="F9" s="843">
        <f t="shared" si="0"/>
        <v>93</v>
      </c>
      <c r="G9" s="843">
        <f t="shared" si="0"/>
        <v>25</v>
      </c>
      <c r="H9" s="844">
        <f t="shared" si="0"/>
        <v>1316</v>
      </c>
      <c r="I9" s="845" t="s">
        <v>187</v>
      </c>
      <c r="J9" s="846">
        <f>SUM(J10:J13)</f>
        <v>998</v>
      </c>
      <c r="K9" s="843">
        <f>SUM(K10:K13)</f>
        <v>318</v>
      </c>
      <c r="L9" s="843">
        <f>SUM(L10:L13)</f>
        <v>533</v>
      </c>
      <c r="M9" s="843">
        <f>SUM(M10:M13)</f>
        <v>161</v>
      </c>
      <c r="N9" s="843"/>
      <c r="O9" s="843">
        <f>SUM(O10:O13)</f>
        <v>542</v>
      </c>
      <c r="P9" s="843">
        <f>SUM(P10:P13)</f>
        <v>374</v>
      </c>
      <c r="Q9" s="843">
        <f>SUM(Q10:Q13)</f>
        <v>168</v>
      </c>
    </row>
    <row r="10" spans="1:17" ht="34.5" customHeight="1">
      <c r="A10" s="842" t="s">
        <v>823</v>
      </c>
      <c r="B10" s="843">
        <f>SUM(E10+H10+L10+O10)</f>
        <v>22</v>
      </c>
      <c r="C10" s="843">
        <f aca="true" t="shared" si="1" ref="C10:D13">SUM(F10+J10+M10+P10)</f>
        <v>20</v>
      </c>
      <c r="D10" s="843">
        <f t="shared" si="1"/>
        <v>2</v>
      </c>
      <c r="E10" s="847"/>
      <c r="F10" s="847"/>
      <c r="G10" s="847"/>
      <c r="H10" s="844">
        <f>SUM(J10:K10)</f>
        <v>22</v>
      </c>
      <c r="I10" s="848"/>
      <c r="J10" s="846">
        <v>20</v>
      </c>
      <c r="K10" s="843">
        <v>2</v>
      </c>
      <c r="L10" s="847"/>
      <c r="M10" s="847"/>
      <c r="N10" s="847"/>
      <c r="O10" s="847"/>
      <c r="P10" s="847"/>
      <c r="Q10" s="847"/>
    </row>
    <row r="11" spans="1:17" ht="34.5" customHeight="1">
      <c r="A11" s="842" t="s">
        <v>824</v>
      </c>
      <c r="B11" s="843">
        <f>SUM(E11+H11+L11+O11)</f>
        <v>773</v>
      </c>
      <c r="C11" s="843">
        <f t="shared" si="1"/>
        <v>543</v>
      </c>
      <c r="D11" s="843">
        <f t="shared" si="1"/>
        <v>230</v>
      </c>
      <c r="E11" s="843">
        <f>SUM(F11:G11)</f>
        <v>32</v>
      </c>
      <c r="F11" s="849">
        <v>23</v>
      </c>
      <c r="G11" s="843">
        <v>9</v>
      </c>
      <c r="H11" s="844">
        <f>SUM(J11:K11)</f>
        <v>455</v>
      </c>
      <c r="I11" s="848"/>
      <c r="J11" s="846">
        <v>375</v>
      </c>
      <c r="K11" s="843">
        <v>80</v>
      </c>
      <c r="L11" s="843">
        <f>SUM(M11:N11)</f>
        <v>118</v>
      </c>
      <c r="M11" s="843">
        <v>28</v>
      </c>
      <c r="N11" s="843">
        <v>90</v>
      </c>
      <c r="O11" s="843">
        <f>SUM(P11:Q11)</f>
        <v>168</v>
      </c>
      <c r="P11" s="843">
        <v>117</v>
      </c>
      <c r="Q11" s="843">
        <v>51</v>
      </c>
    </row>
    <row r="12" spans="1:17" ht="34.5" customHeight="1">
      <c r="A12" s="842" t="s">
        <v>825</v>
      </c>
      <c r="B12" s="843">
        <f>SUM(E12+H12+L12+O12)</f>
        <v>868</v>
      </c>
      <c r="C12" s="843">
        <f t="shared" si="1"/>
        <v>555</v>
      </c>
      <c r="D12" s="843">
        <f t="shared" si="1"/>
        <v>313</v>
      </c>
      <c r="E12" s="843">
        <f>SUM(F12:G12)</f>
        <v>39</v>
      </c>
      <c r="F12" s="849">
        <v>31</v>
      </c>
      <c r="G12" s="843">
        <v>8</v>
      </c>
      <c r="H12" s="844">
        <f>SUM(J12:K12)</f>
        <v>598</v>
      </c>
      <c r="I12" s="848"/>
      <c r="J12" s="846">
        <v>429</v>
      </c>
      <c r="K12" s="843">
        <v>169</v>
      </c>
      <c r="L12" s="843">
        <f>SUM(M12:N12)</f>
        <v>106</v>
      </c>
      <c r="M12" s="843">
        <v>16</v>
      </c>
      <c r="N12" s="843">
        <v>90</v>
      </c>
      <c r="O12" s="843">
        <f>SUM(P12:Q12)</f>
        <v>125</v>
      </c>
      <c r="P12" s="843">
        <v>79</v>
      </c>
      <c r="Q12" s="843">
        <v>46</v>
      </c>
    </row>
    <row r="13" spans="1:17" ht="34.5" customHeight="1">
      <c r="A13" s="842" t="s">
        <v>826</v>
      </c>
      <c r="B13" s="843">
        <f>SUM(E13+H13+L13+O13)</f>
        <v>846</v>
      </c>
      <c r="C13" s="843">
        <f t="shared" si="1"/>
        <v>508</v>
      </c>
      <c r="D13" s="843">
        <f t="shared" si="1"/>
        <v>338</v>
      </c>
      <c r="E13" s="843">
        <f>SUM(F13:G13)</f>
        <v>47</v>
      </c>
      <c r="F13" s="849">
        <v>39</v>
      </c>
      <c r="G13" s="843">
        <v>8</v>
      </c>
      <c r="H13" s="844">
        <f>SUM(J13:K13)</f>
        <v>241</v>
      </c>
      <c r="I13" s="848"/>
      <c r="J13" s="846">
        <v>174</v>
      </c>
      <c r="K13" s="843">
        <v>67</v>
      </c>
      <c r="L13" s="843">
        <f>SUM(M13:N13)</f>
        <v>309</v>
      </c>
      <c r="M13" s="843">
        <v>117</v>
      </c>
      <c r="N13" s="843">
        <v>192</v>
      </c>
      <c r="O13" s="843">
        <f>SUM(P13:Q13)</f>
        <v>249</v>
      </c>
      <c r="P13" s="843">
        <v>178</v>
      </c>
      <c r="Q13" s="843">
        <v>71</v>
      </c>
    </row>
    <row r="14" spans="1:16" ht="12">
      <c r="A14" s="829" t="s">
        <v>827</v>
      </c>
      <c r="C14" s="850"/>
      <c r="D14" s="850"/>
      <c r="F14" s="850"/>
      <c r="P14" s="851" t="s">
        <v>261</v>
      </c>
    </row>
    <row r="15" spans="1:6" ht="12">
      <c r="A15" s="829" t="s">
        <v>828</v>
      </c>
      <c r="C15" s="850"/>
      <c r="D15" s="850"/>
      <c r="F15" s="850"/>
    </row>
    <row r="16" spans="1:6" ht="12">
      <c r="A16" s="829" t="s">
        <v>829</v>
      </c>
      <c r="C16" s="850"/>
      <c r="D16" s="850"/>
      <c r="F16" s="850"/>
    </row>
    <row r="18" spans="3:6" ht="12">
      <c r="C18" s="850"/>
      <c r="D18" s="850"/>
      <c r="F18" s="850"/>
    </row>
    <row r="19" spans="3:6" ht="12">
      <c r="C19" s="850"/>
      <c r="D19" s="850"/>
      <c r="F19" s="850"/>
    </row>
    <row r="20" spans="3:6" ht="12">
      <c r="C20" s="850"/>
      <c r="D20" s="850"/>
      <c r="F20" s="850"/>
    </row>
    <row r="21" spans="3:6" ht="12">
      <c r="C21" s="850"/>
      <c r="D21" s="850"/>
      <c r="F21" s="850"/>
    </row>
    <row r="22" spans="3:6" ht="12">
      <c r="C22" s="850"/>
      <c r="D22" s="850"/>
      <c r="F22" s="850"/>
    </row>
    <row r="23" spans="3:6" ht="12">
      <c r="C23" s="850"/>
      <c r="D23" s="850"/>
      <c r="F23" s="850"/>
    </row>
    <row r="24" spans="3:6" ht="12">
      <c r="C24" s="850"/>
      <c r="D24" s="850"/>
      <c r="F24" s="850"/>
    </row>
    <row r="25" spans="3:6" ht="12">
      <c r="C25" s="850"/>
      <c r="D25" s="850"/>
      <c r="F25" s="850"/>
    </row>
    <row r="26" spans="3:6" ht="12">
      <c r="C26" s="850"/>
      <c r="D26" s="850"/>
      <c r="F26" s="850"/>
    </row>
    <row r="27" spans="3:6" ht="12">
      <c r="C27" s="850"/>
      <c r="D27" s="850"/>
      <c r="F27" s="850"/>
    </row>
    <row r="28" spans="3:6" ht="12">
      <c r="C28" s="850"/>
      <c r="D28" s="850"/>
      <c r="F28" s="850"/>
    </row>
    <row r="29" spans="3:6" ht="12">
      <c r="C29" s="850"/>
      <c r="D29" s="852"/>
      <c r="F29" s="852"/>
    </row>
    <row r="60" ht="12">
      <c r="A60" s="851" t="s">
        <v>52</v>
      </c>
    </row>
  </sheetData>
  <sheetProtection password="CA55" sheet="1" objects="1" scenarios="1"/>
  <mergeCells count="7">
    <mergeCell ref="A2:Q2"/>
    <mergeCell ref="A3:Q3"/>
    <mergeCell ref="A4:Q4"/>
    <mergeCell ref="H8:I8"/>
    <mergeCell ref="O6:Q6"/>
    <mergeCell ref="L6:N6"/>
    <mergeCell ref="H6:K6"/>
  </mergeCells>
  <printOptions horizontalCentered="1"/>
  <pageMargins left="0.1968503937007874" right="0.1968503937007874" top="1.5748031496062993" bottom="1.3779527559055118" header="0" footer="0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Q59"/>
  <sheetViews>
    <sheetView showGridLines="0" workbookViewId="0" topLeftCell="A1">
      <selection activeCell="A4" sqref="A4:Q4"/>
    </sheetView>
  </sheetViews>
  <sheetFormatPr defaultColWidth="10.59765625" defaultRowHeight="9"/>
  <cols>
    <col min="1" max="1" width="61" style="853" customWidth="1"/>
    <col min="2" max="2" width="12.19921875" style="853" customWidth="1"/>
    <col min="3" max="4" width="13.3984375" style="853" customWidth="1"/>
    <col min="5" max="5" width="12.19921875" style="853" customWidth="1"/>
    <col min="6" max="7" width="13.3984375" style="853" customWidth="1"/>
    <col min="8" max="8" width="10.59765625" style="853" customWidth="1"/>
    <col min="9" max="9" width="4.59765625" style="853" customWidth="1"/>
    <col min="10" max="11" width="13.3984375" style="853" customWidth="1"/>
    <col min="12" max="12" width="12.19921875" style="853" customWidth="1"/>
    <col min="13" max="14" width="13.3984375" style="853" customWidth="1"/>
    <col min="15" max="15" width="10" style="853" customWidth="1"/>
    <col min="16" max="16" width="14.59765625" style="853" customWidth="1"/>
    <col min="17" max="17" width="13.3984375" style="853" customWidth="1"/>
    <col min="18" max="16384" width="10.59765625" style="853" customWidth="1"/>
  </cols>
  <sheetData>
    <row r="2" spans="1:17" ht="12">
      <c r="A2" s="1220" t="s">
        <v>74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</row>
    <row r="3" spans="1:17" ht="12">
      <c r="A3" s="1220" t="s">
        <v>830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</row>
    <row r="4" spans="1:17" ht="12">
      <c r="A4" s="1220" t="s">
        <v>831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  <c r="Q4" s="1220"/>
    </row>
    <row r="5" spans="1:17" ht="12">
      <c r="A5" s="854"/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  <c r="Q5" s="854"/>
    </row>
    <row r="6" spans="1:17" ht="12">
      <c r="A6" s="855" t="s">
        <v>20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</row>
    <row r="7" spans="1:17" ht="12">
      <c r="A7" s="856" t="s">
        <v>52</v>
      </c>
      <c r="B7" s="857" t="s">
        <v>832</v>
      </c>
      <c r="C7" s="858"/>
      <c r="D7" s="859"/>
      <c r="E7" s="857" t="s">
        <v>833</v>
      </c>
      <c r="F7" s="858"/>
      <c r="G7" s="859"/>
      <c r="H7" s="857" t="s">
        <v>834</v>
      </c>
      <c r="I7" s="858"/>
      <c r="J7" s="858"/>
      <c r="K7" s="859"/>
      <c r="L7" s="1217" t="s">
        <v>835</v>
      </c>
      <c r="M7" s="1218"/>
      <c r="N7" s="1219"/>
      <c r="O7" s="857" t="s">
        <v>836</v>
      </c>
      <c r="P7" s="858"/>
      <c r="Q7" s="859"/>
    </row>
    <row r="8" spans="1:17" ht="12">
      <c r="A8" s="860" t="s">
        <v>648</v>
      </c>
      <c r="B8" s="861"/>
      <c r="C8" s="862"/>
      <c r="D8" s="863"/>
      <c r="E8" s="861"/>
      <c r="F8" s="862"/>
      <c r="G8" s="863"/>
      <c r="H8" s="861"/>
      <c r="I8" s="864"/>
      <c r="J8" s="862"/>
      <c r="K8" s="863"/>
      <c r="L8" s="861"/>
      <c r="M8" s="862"/>
      <c r="N8" s="863"/>
      <c r="O8" s="861"/>
      <c r="P8" s="864"/>
      <c r="Q8" s="865"/>
    </row>
    <row r="9" spans="1:17" ht="12">
      <c r="A9" s="866"/>
      <c r="B9" s="867" t="s">
        <v>638</v>
      </c>
      <c r="C9" s="867" t="s">
        <v>636</v>
      </c>
      <c r="D9" s="867" t="s">
        <v>637</v>
      </c>
      <c r="E9" s="867" t="s">
        <v>638</v>
      </c>
      <c r="F9" s="867" t="s">
        <v>636</v>
      </c>
      <c r="G9" s="867" t="s">
        <v>637</v>
      </c>
      <c r="H9" s="1215" t="s">
        <v>248</v>
      </c>
      <c r="I9" s="1216"/>
      <c r="J9" s="867" t="s">
        <v>636</v>
      </c>
      <c r="K9" s="867" t="s">
        <v>637</v>
      </c>
      <c r="L9" s="867" t="s">
        <v>248</v>
      </c>
      <c r="M9" s="867" t="s">
        <v>636</v>
      </c>
      <c r="N9" s="867" t="s">
        <v>637</v>
      </c>
      <c r="O9" s="868" t="s">
        <v>638</v>
      </c>
      <c r="P9" s="867" t="s">
        <v>636</v>
      </c>
      <c r="Q9" s="867" t="s">
        <v>637</v>
      </c>
    </row>
    <row r="10" spans="1:17" ht="12">
      <c r="A10" s="869" t="s">
        <v>82</v>
      </c>
      <c r="B10" s="870">
        <f>SUM(E10+H10+L10+O10)</f>
        <v>1663</v>
      </c>
      <c r="C10" s="870">
        <f aca="true" t="shared" si="0" ref="C10:H10">SUM(C11+C17+C37)</f>
        <v>1118</v>
      </c>
      <c r="D10" s="870">
        <f t="shared" si="0"/>
        <v>545</v>
      </c>
      <c r="E10" s="870">
        <f t="shared" si="0"/>
        <v>71</v>
      </c>
      <c r="F10" s="870">
        <f t="shared" si="0"/>
        <v>54</v>
      </c>
      <c r="G10" s="870">
        <f t="shared" si="0"/>
        <v>17</v>
      </c>
      <c r="H10" s="871">
        <f t="shared" si="0"/>
        <v>1075</v>
      </c>
      <c r="I10" s="872" t="s">
        <v>187</v>
      </c>
      <c r="J10" s="873">
        <f aca="true" t="shared" si="1" ref="J10:Q10">SUM(J11+J17+J37)</f>
        <v>824</v>
      </c>
      <c r="K10" s="870">
        <f t="shared" si="1"/>
        <v>251</v>
      </c>
      <c r="L10" s="870">
        <f t="shared" si="1"/>
        <v>224</v>
      </c>
      <c r="M10" s="870">
        <f t="shared" si="1"/>
        <v>44</v>
      </c>
      <c r="N10" s="870">
        <f t="shared" si="1"/>
        <v>180</v>
      </c>
      <c r="O10" s="870">
        <f t="shared" si="1"/>
        <v>293</v>
      </c>
      <c r="P10" s="870">
        <f t="shared" si="1"/>
        <v>196</v>
      </c>
      <c r="Q10" s="870">
        <f t="shared" si="1"/>
        <v>97</v>
      </c>
    </row>
    <row r="11" spans="1:17" ht="12">
      <c r="A11" s="869" t="s">
        <v>84</v>
      </c>
      <c r="B11" s="870">
        <f>SUM(E11+H11+L11+O11)</f>
        <v>22</v>
      </c>
      <c r="C11" s="870">
        <f>SUM(F11+J11+M11+P11)</f>
        <v>20</v>
      </c>
      <c r="D11" s="870">
        <f>SUM(G11+K11+N11+Q11)</f>
        <v>2</v>
      </c>
      <c r="E11" s="874"/>
      <c r="F11" s="874"/>
      <c r="G11" s="874"/>
      <c r="H11" s="871">
        <f aca="true" t="shared" si="2" ref="H11:H16">SUM(J11:K11)</f>
        <v>22</v>
      </c>
      <c r="I11" s="875"/>
      <c r="J11" s="873">
        <f>SUM(J12+J14)</f>
        <v>20</v>
      </c>
      <c r="K11" s="870">
        <f>SUM(K12+K14)</f>
        <v>2</v>
      </c>
      <c r="L11" s="874"/>
      <c r="M11" s="874"/>
      <c r="N11" s="874"/>
      <c r="O11" s="874"/>
      <c r="P11" s="874"/>
      <c r="Q11" s="874"/>
    </row>
    <row r="12" spans="1:17" ht="12">
      <c r="A12" s="869" t="s">
        <v>85</v>
      </c>
      <c r="B12" s="870">
        <f>SUM(C12:D12)</f>
        <v>9</v>
      </c>
      <c r="C12" s="870">
        <f aca="true" t="shared" si="3" ref="C12:C20">SUM(F12+J12+M12+P12)</f>
        <v>9</v>
      </c>
      <c r="D12" s="874"/>
      <c r="E12" s="874"/>
      <c r="F12" s="874"/>
      <c r="G12" s="874"/>
      <c r="H12" s="871">
        <f t="shared" si="2"/>
        <v>9</v>
      </c>
      <c r="I12" s="875"/>
      <c r="J12" s="873">
        <f>SUM(J13)</f>
        <v>9</v>
      </c>
      <c r="K12" s="874"/>
      <c r="L12" s="874"/>
      <c r="M12" s="874"/>
      <c r="N12" s="874"/>
      <c r="O12" s="874"/>
      <c r="P12" s="874"/>
      <c r="Q12" s="874"/>
    </row>
    <row r="13" spans="1:17" ht="12">
      <c r="A13" s="876" t="s">
        <v>134</v>
      </c>
      <c r="B13" s="877">
        <f>SUM(C13:D13)</f>
        <v>9</v>
      </c>
      <c r="C13" s="877">
        <f t="shared" si="3"/>
        <v>9</v>
      </c>
      <c r="D13" s="878"/>
      <c r="E13" s="878"/>
      <c r="F13" s="878"/>
      <c r="G13" s="878"/>
      <c r="H13" s="879">
        <f t="shared" si="2"/>
        <v>9</v>
      </c>
      <c r="I13" s="880"/>
      <c r="J13" s="881">
        <v>9</v>
      </c>
      <c r="K13" s="878"/>
      <c r="L13" s="878"/>
      <c r="M13" s="878"/>
      <c r="N13" s="878"/>
      <c r="O13" s="878"/>
      <c r="P13" s="878"/>
      <c r="Q13" s="878"/>
    </row>
    <row r="14" spans="1:17" ht="12">
      <c r="A14" s="869" t="s">
        <v>87</v>
      </c>
      <c r="B14" s="870">
        <f>SUM(C14:D14)</f>
        <v>13</v>
      </c>
      <c r="C14" s="870">
        <f t="shared" si="3"/>
        <v>11</v>
      </c>
      <c r="D14" s="870">
        <f aca="true" t="shared" si="4" ref="D14:D20">SUM(G14+K14+N14+Q14)</f>
        <v>2</v>
      </c>
      <c r="E14" s="874"/>
      <c r="F14" s="874"/>
      <c r="G14" s="874"/>
      <c r="H14" s="871">
        <f t="shared" si="2"/>
        <v>13</v>
      </c>
      <c r="I14" s="875"/>
      <c r="J14" s="873">
        <f>SUM(J15:J16)</f>
        <v>11</v>
      </c>
      <c r="K14" s="870">
        <f>SUM(K15:K16)</f>
        <v>2</v>
      </c>
      <c r="L14" s="874"/>
      <c r="M14" s="874"/>
      <c r="N14" s="874"/>
      <c r="O14" s="874"/>
      <c r="P14" s="874"/>
      <c r="Q14" s="874"/>
    </row>
    <row r="15" spans="1:17" ht="12">
      <c r="A15" s="876" t="s">
        <v>135</v>
      </c>
      <c r="B15" s="877">
        <f>SUM(C15:D15)</f>
        <v>6</v>
      </c>
      <c r="C15" s="877">
        <f t="shared" si="3"/>
        <v>5</v>
      </c>
      <c r="D15" s="877">
        <f t="shared" si="4"/>
        <v>1</v>
      </c>
      <c r="E15" s="878"/>
      <c r="F15" s="878"/>
      <c r="G15" s="878"/>
      <c r="H15" s="879">
        <f t="shared" si="2"/>
        <v>6</v>
      </c>
      <c r="I15" s="880"/>
      <c r="J15" s="881">
        <v>5</v>
      </c>
      <c r="K15" s="877">
        <v>1</v>
      </c>
      <c r="L15" s="878"/>
      <c r="M15" s="878"/>
      <c r="N15" s="878"/>
      <c r="O15" s="878"/>
      <c r="P15" s="878"/>
      <c r="Q15" s="878"/>
    </row>
    <row r="16" spans="1:17" ht="12">
      <c r="A16" s="876" t="s">
        <v>837</v>
      </c>
      <c r="B16" s="877">
        <f>SUM(C16:D16)</f>
        <v>7</v>
      </c>
      <c r="C16" s="877">
        <f t="shared" si="3"/>
        <v>6</v>
      </c>
      <c r="D16" s="877">
        <f t="shared" si="4"/>
        <v>1</v>
      </c>
      <c r="E16" s="878"/>
      <c r="F16" s="878"/>
      <c r="G16" s="878"/>
      <c r="H16" s="879">
        <f t="shared" si="2"/>
        <v>7</v>
      </c>
      <c r="I16" s="880"/>
      <c r="J16" s="881">
        <v>6</v>
      </c>
      <c r="K16" s="877">
        <v>1</v>
      </c>
      <c r="L16" s="878"/>
      <c r="M16" s="878"/>
      <c r="N16" s="878"/>
      <c r="O16" s="878"/>
      <c r="P16" s="878"/>
      <c r="Q16" s="878"/>
    </row>
    <row r="17" spans="1:17" ht="12">
      <c r="A17" s="869" t="s">
        <v>90</v>
      </c>
      <c r="B17" s="870">
        <f>SUM(B18:B36)</f>
        <v>773</v>
      </c>
      <c r="C17" s="870">
        <f t="shared" si="3"/>
        <v>543</v>
      </c>
      <c r="D17" s="870">
        <f t="shared" si="4"/>
        <v>230</v>
      </c>
      <c r="E17" s="870">
        <f>SUM(E18:E36)</f>
        <v>32</v>
      </c>
      <c r="F17" s="870">
        <f>SUM(F18:F36)</f>
        <v>23</v>
      </c>
      <c r="G17" s="870">
        <f>SUM(G18:G36)</f>
        <v>9</v>
      </c>
      <c r="H17" s="871">
        <f>SUM(H18+H19+H20+H25+H26+H31+H32+H33+H34+H35+H36)</f>
        <v>455</v>
      </c>
      <c r="I17" s="875"/>
      <c r="J17" s="873">
        <f>SUM(J18+J19+J20+J25+J26+J31+J32+J33+J34+J35+J36)</f>
        <v>375</v>
      </c>
      <c r="K17" s="870">
        <f>SUM(K18+K19+K20+K25+K26+K31+K32+K33+K34+K35+K36)</f>
        <v>80</v>
      </c>
      <c r="L17" s="870">
        <f aca="true" t="shared" si="5" ref="L17:Q17">SUM(L18:L36)</f>
        <v>118</v>
      </c>
      <c r="M17" s="870">
        <f t="shared" si="5"/>
        <v>28</v>
      </c>
      <c r="N17" s="870">
        <f t="shared" si="5"/>
        <v>90</v>
      </c>
      <c r="O17" s="870">
        <f t="shared" si="5"/>
        <v>168</v>
      </c>
      <c r="P17" s="870">
        <f t="shared" si="5"/>
        <v>117</v>
      </c>
      <c r="Q17" s="870">
        <f t="shared" si="5"/>
        <v>51</v>
      </c>
    </row>
    <row r="18" spans="1:17" ht="12">
      <c r="A18" s="876" t="s">
        <v>604</v>
      </c>
      <c r="B18" s="877">
        <f>SUM(E18+H18+L18+O18)</f>
        <v>104</v>
      </c>
      <c r="C18" s="877">
        <f t="shared" si="3"/>
        <v>90</v>
      </c>
      <c r="D18" s="877">
        <f t="shared" si="4"/>
        <v>14</v>
      </c>
      <c r="E18" s="877">
        <f>SUM(F18:G18)</f>
        <v>5</v>
      </c>
      <c r="F18" s="882">
        <v>5</v>
      </c>
      <c r="G18" s="878"/>
      <c r="H18" s="879">
        <f>SUM(J18:K18)</f>
        <v>49</v>
      </c>
      <c r="I18" s="880"/>
      <c r="J18" s="881">
        <v>47</v>
      </c>
      <c r="K18" s="877">
        <v>2</v>
      </c>
      <c r="L18" s="877">
        <f>SUM(M18:N18)</f>
        <v>14</v>
      </c>
      <c r="M18" s="877">
        <v>6</v>
      </c>
      <c r="N18" s="877">
        <v>8</v>
      </c>
      <c r="O18" s="877">
        <f>SUM(P18:Q18)</f>
        <v>36</v>
      </c>
      <c r="P18" s="877">
        <v>32</v>
      </c>
      <c r="Q18" s="877">
        <v>4</v>
      </c>
    </row>
    <row r="19" spans="1:17" ht="12">
      <c r="A19" s="876" t="s">
        <v>138</v>
      </c>
      <c r="B19" s="877">
        <f>SUM(E19+H19+L19+O19)</f>
        <v>13</v>
      </c>
      <c r="C19" s="877">
        <f t="shared" si="3"/>
        <v>10</v>
      </c>
      <c r="D19" s="877">
        <f t="shared" si="4"/>
        <v>3</v>
      </c>
      <c r="E19" s="877">
        <f>SUM(F19:G19)</f>
        <v>1</v>
      </c>
      <c r="F19" s="877">
        <v>1</v>
      </c>
      <c r="G19" s="878"/>
      <c r="H19" s="879">
        <f>SUM(J19:K19)</f>
        <v>7</v>
      </c>
      <c r="I19" s="880"/>
      <c r="J19" s="881">
        <v>6</v>
      </c>
      <c r="K19" s="877">
        <v>1</v>
      </c>
      <c r="L19" s="877">
        <f>SUM(M19:N19)</f>
        <v>2</v>
      </c>
      <c r="M19" s="877">
        <v>1</v>
      </c>
      <c r="N19" s="877">
        <v>1</v>
      </c>
      <c r="O19" s="877">
        <f>SUM(P19:Q19)</f>
        <v>3</v>
      </c>
      <c r="P19" s="877">
        <v>2</v>
      </c>
      <c r="Q19" s="877">
        <v>1</v>
      </c>
    </row>
    <row r="20" spans="1:17" ht="12">
      <c r="A20" s="876" t="s">
        <v>184</v>
      </c>
      <c r="B20" s="877">
        <f>SUM(E20+H20+L20+O20)</f>
        <v>68</v>
      </c>
      <c r="C20" s="877">
        <f t="shared" si="3"/>
        <v>50</v>
      </c>
      <c r="D20" s="877">
        <f t="shared" si="4"/>
        <v>18</v>
      </c>
      <c r="E20" s="877">
        <f>SUM(F20:G20)</f>
        <v>3</v>
      </c>
      <c r="F20" s="882">
        <v>3</v>
      </c>
      <c r="G20" s="878"/>
      <c r="H20" s="879">
        <f>SUM(J20:K20)</f>
        <v>51</v>
      </c>
      <c r="I20" s="880"/>
      <c r="J20" s="881">
        <f>SUM(J21:J24)</f>
        <v>42</v>
      </c>
      <c r="K20" s="877">
        <f>SUM(K21:K24)</f>
        <v>9</v>
      </c>
      <c r="L20" s="877">
        <f>SUM(M20:N20)</f>
        <v>8</v>
      </c>
      <c r="M20" s="877">
        <v>2</v>
      </c>
      <c r="N20" s="877">
        <v>6</v>
      </c>
      <c r="O20" s="877">
        <f>SUM(P20:Q20)</f>
        <v>6</v>
      </c>
      <c r="P20" s="877">
        <v>3</v>
      </c>
      <c r="Q20" s="877">
        <v>3</v>
      </c>
    </row>
    <row r="21" spans="1:17" ht="12">
      <c r="A21" s="876" t="s">
        <v>605</v>
      </c>
      <c r="B21" s="878"/>
      <c r="C21" s="878"/>
      <c r="D21" s="878"/>
      <c r="E21" s="878"/>
      <c r="F21" s="878"/>
      <c r="G21" s="878"/>
      <c r="H21" s="883"/>
      <c r="I21" s="880"/>
      <c r="J21" s="881">
        <v>13</v>
      </c>
      <c r="K21" s="877">
        <v>4</v>
      </c>
      <c r="L21" s="878"/>
      <c r="M21" s="878"/>
      <c r="N21" s="878"/>
      <c r="O21" s="878"/>
      <c r="P21" s="878"/>
      <c r="Q21" s="878"/>
    </row>
    <row r="22" spans="1:17" ht="12">
      <c r="A22" s="876" t="s">
        <v>606</v>
      </c>
      <c r="B22" s="878"/>
      <c r="C22" s="878"/>
      <c r="D22" s="878"/>
      <c r="E22" s="878"/>
      <c r="F22" s="878"/>
      <c r="G22" s="878"/>
      <c r="H22" s="883"/>
      <c r="I22" s="880"/>
      <c r="J22" s="881">
        <v>14</v>
      </c>
      <c r="K22" s="877">
        <v>2</v>
      </c>
      <c r="L22" s="878"/>
      <c r="M22" s="878"/>
      <c r="N22" s="878"/>
      <c r="O22" s="878"/>
      <c r="P22" s="878"/>
      <c r="Q22" s="878"/>
    </row>
    <row r="23" spans="1:17" ht="12">
      <c r="A23" s="876" t="s">
        <v>838</v>
      </c>
      <c r="B23" s="878"/>
      <c r="C23" s="878"/>
      <c r="D23" s="878"/>
      <c r="E23" s="878"/>
      <c r="F23" s="878"/>
      <c r="G23" s="878"/>
      <c r="H23" s="883"/>
      <c r="I23" s="880"/>
      <c r="J23" s="881">
        <v>10</v>
      </c>
      <c r="K23" s="877">
        <v>2</v>
      </c>
      <c r="L23" s="878"/>
      <c r="M23" s="878"/>
      <c r="N23" s="878"/>
      <c r="O23" s="878"/>
      <c r="P23" s="878"/>
      <c r="Q23" s="878"/>
    </row>
    <row r="24" spans="1:17" ht="12">
      <c r="A24" s="876" t="s">
        <v>627</v>
      </c>
      <c r="B24" s="878"/>
      <c r="C24" s="878"/>
      <c r="D24" s="878"/>
      <c r="E24" s="878"/>
      <c r="F24" s="878"/>
      <c r="G24" s="878"/>
      <c r="H24" s="883"/>
      <c r="I24" s="880"/>
      <c r="J24" s="881">
        <v>5</v>
      </c>
      <c r="K24" s="877">
        <v>1</v>
      </c>
      <c r="L24" s="878"/>
      <c r="M24" s="878"/>
      <c r="N24" s="878"/>
      <c r="O24" s="878"/>
      <c r="P24" s="878"/>
      <c r="Q24" s="878"/>
    </row>
    <row r="25" spans="1:17" ht="12">
      <c r="A25" s="876" t="s">
        <v>186</v>
      </c>
      <c r="B25" s="877">
        <f>SUM(E25+H25+L25+O25)</f>
        <v>54</v>
      </c>
      <c r="C25" s="877">
        <f>SUM(F25+J25+M25+P25)</f>
        <v>41</v>
      </c>
      <c r="D25" s="877">
        <f>SUM(G25+K25+N25+Q25)</f>
        <v>13</v>
      </c>
      <c r="E25" s="877">
        <f>SUM(F25:G25)</f>
        <v>2</v>
      </c>
      <c r="F25" s="882"/>
      <c r="G25" s="877">
        <v>2</v>
      </c>
      <c r="H25" s="879">
        <f>SUM(J25:K25)</f>
        <v>43</v>
      </c>
      <c r="I25" s="880"/>
      <c r="J25" s="881">
        <v>38</v>
      </c>
      <c r="K25" s="877">
        <v>5</v>
      </c>
      <c r="L25" s="877">
        <f>SUM(M25:N25)</f>
        <v>6</v>
      </c>
      <c r="M25" s="877">
        <v>2</v>
      </c>
      <c r="N25" s="877">
        <v>4</v>
      </c>
      <c r="O25" s="877">
        <f>SUM(P25:Q25)</f>
        <v>3</v>
      </c>
      <c r="P25" s="877">
        <v>1</v>
      </c>
      <c r="Q25" s="877">
        <v>2</v>
      </c>
    </row>
    <row r="26" spans="1:17" ht="12">
      <c r="A26" s="876" t="s">
        <v>839</v>
      </c>
      <c r="B26" s="877">
        <f>SUM(E26+H26+L26+O26)</f>
        <v>47</v>
      </c>
      <c r="C26" s="877">
        <f>SUM(F26+J26+M26+P26)</f>
        <v>28</v>
      </c>
      <c r="D26" s="877">
        <f>SUM(G26+K26+N26+Q26)</f>
        <v>19</v>
      </c>
      <c r="E26" s="877">
        <f>SUM(F26:G26)</f>
        <v>5</v>
      </c>
      <c r="F26" s="882">
        <v>3</v>
      </c>
      <c r="G26" s="877">
        <v>2</v>
      </c>
      <c r="H26" s="879">
        <f>SUM(J26:K26)</f>
        <v>28</v>
      </c>
      <c r="I26" s="880"/>
      <c r="J26" s="881">
        <f>SUM(J27:J29)</f>
        <v>21</v>
      </c>
      <c r="K26" s="877">
        <f>SUM(K27:K29)</f>
        <v>7</v>
      </c>
      <c r="L26" s="877">
        <f>SUM(M26:N26)</f>
        <v>9</v>
      </c>
      <c r="M26" s="878"/>
      <c r="N26" s="877">
        <v>9</v>
      </c>
      <c r="O26" s="877">
        <f>SUM(P26:Q26)</f>
        <v>5</v>
      </c>
      <c r="P26" s="877">
        <v>4</v>
      </c>
      <c r="Q26" s="877">
        <v>1</v>
      </c>
    </row>
    <row r="27" spans="1:17" ht="12">
      <c r="A27" s="876" t="s">
        <v>605</v>
      </c>
      <c r="B27" s="878"/>
      <c r="C27" s="878"/>
      <c r="D27" s="878"/>
      <c r="E27" s="878"/>
      <c r="F27" s="878"/>
      <c r="G27" s="878"/>
      <c r="H27" s="879">
        <f>SUM(J27:K27)</f>
        <v>28</v>
      </c>
      <c r="I27" s="880"/>
      <c r="J27" s="881">
        <v>21</v>
      </c>
      <c r="K27" s="877">
        <v>7</v>
      </c>
      <c r="L27" s="878"/>
      <c r="M27" s="878"/>
      <c r="N27" s="878"/>
      <c r="O27" s="878"/>
      <c r="P27" s="878"/>
      <c r="Q27" s="878"/>
    </row>
    <row r="28" spans="1:17" ht="12">
      <c r="A28" s="876" t="s">
        <v>307</v>
      </c>
      <c r="B28" s="878"/>
      <c r="C28" s="878"/>
      <c r="D28" s="878"/>
      <c r="E28" s="878"/>
      <c r="F28" s="878"/>
      <c r="G28" s="878"/>
      <c r="H28" s="883"/>
      <c r="I28" s="880"/>
      <c r="J28" s="880"/>
      <c r="K28" s="878"/>
      <c r="L28" s="878"/>
      <c r="M28" s="878"/>
      <c r="N28" s="878"/>
      <c r="O28" s="878"/>
      <c r="P28" s="878"/>
      <c r="Q28" s="878"/>
    </row>
    <row r="29" spans="1:17" ht="12">
      <c r="A29" s="876" t="s">
        <v>778</v>
      </c>
      <c r="B29" s="878"/>
      <c r="C29" s="878"/>
      <c r="D29" s="878"/>
      <c r="E29" s="878"/>
      <c r="F29" s="878"/>
      <c r="G29" s="878"/>
      <c r="H29" s="883"/>
      <c r="I29" s="880"/>
      <c r="J29" s="880"/>
      <c r="K29" s="878"/>
      <c r="L29" s="878"/>
      <c r="M29" s="878"/>
      <c r="N29" s="878"/>
      <c r="O29" s="878"/>
      <c r="P29" s="878"/>
      <c r="Q29" s="878"/>
    </row>
    <row r="30" spans="1:17" ht="12">
      <c r="A30" s="876" t="s">
        <v>148</v>
      </c>
      <c r="B30" s="878"/>
      <c r="C30" s="878"/>
      <c r="D30" s="878"/>
      <c r="E30" s="878"/>
      <c r="F30" s="878"/>
      <c r="G30" s="878"/>
      <c r="H30" s="883"/>
      <c r="I30" s="880"/>
      <c r="J30" s="880"/>
      <c r="K30" s="878"/>
      <c r="L30" s="878"/>
      <c r="M30" s="878"/>
      <c r="N30" s="878"/>
      <c r="O30" s="878"/>
      <c r="P30" s="878"/>
      <c r="Q30" s="878"/>
    </row>
    <row r="31" spans="1:17" ht="12">
      <c r="A31" s="876" t="s">
        <v>149</v>
      </c>
      <c r="B31" s="877">
        <f aca="true" t="shared" si="6" ref="B31:B36">SUM(E31+H31+L31+O31)</f>
        <v>55</v>
      </c>
      <c r="C31" s="877">
        <f aca="true" t="shared" si="7" ref="C31:D36">SUM(F31+J31+M31+P31)</f>
        <v>36</v>
      </c>
      <c r="D31" s="877">
        <f t="shared" si="7"/>
        <v>19</v>
      </c>
      <c r="E31" s="877">
        <f aca="true" t="shared" si="8" ref="E31:E36">SUM(F31:G31)</f>
        <v>1</v>
      </c>
      <c r="F31" s="882">
        <v>1</v>
      </c>
      <c r="G31" s="878"/>
      <c r="H31" s="879">
        <f aca="true" t="shared" si="9" ref="H31:H36">SUM(J31:K31)</f>
        <v>21</v>
      </c>
      <c r="I31" s="880"/>
      <c r="J31" s="881">
        <v>21</v>
      </c>
      <c r="K31" s="878"/>
      <c r="L31" s="877">
        <f aca="true" t="shared" si="10" ref="L31:L36">SUM(M31:N31)</f>
        <v>4</v>
      </c>
      <c r="M31" s="877">
        <v>2</v>
      </c>
      <c r="N31" s="877">
        <v>2</v>
      </c>
      <c r="O31" s="877">
        <f aca="true" t="shared" si="11" ref="O31:O36">SUM(P31:Q31)</f>
        <v>29</v>
      </c>
      <c r="P31" s="877">
        <v>12</v>
      </c>
      <c r="Q31" s="877">
        <v>17</v>
      </c>
    </row>
    <row r="32" spans="1:17" ht="12">
      <c r="A32" s="876" t="s">
        <v>150</v>
      </c>
      <c r="B32" s="877">
        <f t="shared" si="6"/>
        <v>42</v>
      </c>
      <c r="C32" s="877">
        <f t="shared" si="7"/>
        <v>28</v>
      </c>
      <c r="D32" s="877">
        <f t="shared" si="7"/>
        <v>14</v>
      </c>
      <c r="E32" s="877">
        <f t="shared" si="8"/>
        <v>2</v>
      </c>
      <c r="F32" s="882">
        <v>1</v>
      </c>
      <c r="G32" s="877">
        <v>1</v>
      </c>
      <c r="H32" s="879">
        <f t="shared" si="9"/>
        <v>26</v>
      </c>
      <c r="I32" s="880"/>
      <c r="J32" s="881">
        <v>20</v>
      </c>
      <c r="K32" s="877">
        <v>6</v>
      </c>
      <c r="L32" s="877">
        <f t="shared" si="10"/>
        <v>8</v>
      </c>
      <c r="M32" s="877">
        <v>2</v>
      </c>
      <c r="N32" s="877">
        <v>6</v>
      </c>
      <c r="O32" s="877">
        <f t="shared" si="11"/>
        <v>6</v>
      </c>
      <c r="P32" s="877">
        <v>5</v>
      </c>
      <c r="Q32" s="877">
        <v>1</v>
      </c>
    </row>
    <row r="33" spans="1:17" ht="12">
      <c r="A33" s="876" t="s">
        <v>151</v>
      </c>
      <c r="B33" s="877">
        <f t="shared" si="6"/>
        <v>178</v>
      </c>
      <c r="C33" s="877">
        <f t="shared" si="7"/>
        <v>131</v>
      </c>
      <c r="D33" s="877">
        <f t="shared" si="7"/>
        <v>47</v>
      </c>
      <c r="E33" s="877">
        <f t="shared" si="8"/>
        <v>2</v>
      </c>
      <c r="F33" s="882">
        <v>1</v>
      </c>
      <c r="G33" s="877">
        <v>1</v>
      </c>
      <c r="H33" s="879">
        <f t="shared" si="9"/>
        <v>136</v>
      </c>
      <c r="I33" s="880"/>
      <c r="J33" s="881">
        <v>116</v>
      </c>
      <c r="K33" s="877">
        <v>20</v>
      </c>
      <c r="L33" s="877">
        <f t="shared" si="10"/>
        <v>24</v>
      </c>
      <c r="M33" s="877">
        <v>5</v>
      </c>
      <c r="N33" s="877">
        <v>19</v>
      </c>
      <c r="O33" s="877">
        <f t="shared" si="11"/>
        <v>16</v>
      </c>
      <c r="P33" s="877">
        <v>9</v>
      </c>
      <c r="Q33" s="877">
        <v>7</v>
      </c>
    </row>
    <row r="34" spans="1:17" ht="12">
      <c r="A34" s="876" t="s">
        <v>152</v>
      </c>
      <c r="B34" s="877">
        <f t="shared" si="6"/>
        <v>72</v>
      </c>
      <c r="C34" s="877">
        <f t="shared" si="7"/>
        <v>57</v>
      </c>
      <c r="D34" s="877">
        <f t="shared" si="7"/>
        <v>15</v>
      </c>
      <c r="E34" s="877">
        <f t="shared" si="8"/>
        <v>3</v>
      </c>
      <c r="F34" s="882">
        <v>3</v>
      </c>
      <c r="G34" s="878"/>
      <c r="H34" s="879">
        <f t="shared" si="9"/>
        <v>15</v>
      </c>
      <c r="I34" s="880"/>
      <c r="J34" s="881">
        <v>11</v>
      </c>
      <c r="K34" s="877">
        <v>4</v>
      </c>
      <c r="L34" s="877">
        <f t="shared" si="10"/>
        <v>11</v>
      </c>
      <c r="M34" s="877">
        <v>3</v>
      </c>
      <c r="N34" s="877">
        <v>8</v>
      </c>
      <c r="O34" s="877">
        <f t="shared" si="11"/>
        <v>43</v>
      </c>
      <c r="P34" s="877">
        <v>40</v>
      </c>
      <c r="Q34" s="877">
        <v>3</v>
      </c>
    </row>
    <row r="35" spans="1:17" ht="12">
      <c r="A35" s="876" t="s">
        <v>153</v>
      </c>
      <c r="B35" s="877">
        <f t="shared" si="6"/>
        <v>62</v>
      </c>
      <c r="C35" s="877">
        <f t="shared" si="7"/>
        <v>35</v>
      </c>
      <c r="D35" s="877">
        <f t="shared" si="7"/>
        <v>27</v>
      </c>
      <c r="E35" s="877">
        <f t="shared" si="8"/>
        <v>3</v>
      </c>
      <c r="F35" s="877">
        <v>2</v>
      </c>
      <c r="G35" s="877">
        <v>1</v>
      </c>
      <c r="H35" s="879">
        <f t="shared" si="9"/>
        <v>34</v>
      </c>
      <c r="I35" s="880"/>
      <c r="J35" s="881">
        <v>27</v>
      </c>
      <c r="K35" s="877">
        <v>7</v>
      </c>
      <c r="L35" s="877">
        <f t="shared" si="10"/>
        <v>14</v>
      </c>
      <c r="M35" s="877">
        <v>2</v>
      </c>
      <c r="N35" s="877">
        <v>12</v>
      </c>
      <c r="O35" s="877">
        <f t="shared" si="11"/>
        <v>11</v>
      </c>
      <c r="P35" s="877">
        <v>4</v>
      </c>
      <c r="Q35" s="877">
        <v>7</v>
      </c>
    </row>
    <row r="36" spans="1:17" ht="12">
      <c r="A36" s="876" t="s">
        <v>154</v>
      </c>
      <c r="B36" s="877">
        <f t="shared" si="6"/>
        <v>78</v>
      </c>
      <c r="C36" s="877">
        <f t="shared" si="7"/>
        <v>37</v>
      </c>
      <c r="D36" s="877">
        <f t="shared" si="7"/>
        <v>41</v>
      </c>
      <c r="E36" s="877">
        <f t="shared" si="8"/>
        <v>5</v>
      </c>
      <c r="F36" s="877">
        <v>3</v>
      </c>
      <c r="G36" s="877">
        <v>2</v>
      </c>
      <c r="H36" s="879">
        <f t="shared" si="9"/>
        <v>45</v>
      </c>
      <c r="I36" s="880"/>
      <c r="J36" s="881">
        <v>26</v>
      </c>
      <c r="K36" s="877">
        <v>19</v>
      </c>
      <c r="L36" s="877">
        <f t="shared" si="10"/>
        <v>18</v>
      </c>
      <c r="M36" s="877">
        <v>3</v>
      </c>
      <c r="N36" s="877">
        <v>15</v>
      </c>
      <c r="O36" s="877">
        <f t="shared" si="11"/>
        <v>10</v>
      </c>
      <c r="P36" s="877">
        <v>5</v>
      </c>
      <c r="Q36" s="877">
        <v>5</v>
      </c>
    </row>
    <row r="37" spans="1:17" ht="12">
      <c r="A37" s="869" t="s">
        <v>109</v>
      </c>
      <c r="B37" s="870">
        <f aca="true" t="shared" si="12" ref="B37:H37">SUM(B38:B53)</f>
        <v>868</v>
      </c>
      <c r="C37" s="870">
        <f t="shared" si="12"/>
        <v>555</v>
      </c>
      <c r="D37" s="870">
        <f t="shared" si="12"/>
        <v>313</v>
      </c>
      <c r="E37" s="870">
        <f t="shared" si="12"/>
        <v>39</v>
      </c>
      <c r="F37" s="870">
        <f t="shared" si="12"/>
        <v>31</v>
      </c>
      <c r="G37" s="870">
        <f t="shared" si="12"/>
        <v>8</v>
      </c>
      <c r="H37" s="871">
        <f t="shared" si="12"/>
        <v>598</v>
      </c>
      <c r="I37" s="875"/>
      <c r="J37" s="873">
        <f aca="true" t="shared" si="13" ref="J37:Q37">SUM(J38:J53)</f>
        <v>429</v>
      </c>
      <c r="K37" s="870">
        <f t="shared" si="13"/>
        <v>169</v>
      </c>
      <c r="L37" s="870">
        <f t="shared" si="13"/>
        <v>106</v>
      </c>
      <c r="M37" s="870">
        <f t="shared" si="13"/>
        <v>16</v>
      </c>
      <c r="N37" s="870">
        <f t="shared" si="13"/>
        <v>90</v>
      </c>
      <c r="O37" s="870">
        <f t="shared" si="13"/>
        <v>125</v>
      </c>
      <c r="P37" s="870">
        <f t="shared" si="13"/>
        <v>79</v>
      </c>
      <c r="Q37" s="870">
        <f t="shared" si="13"/>
        <v>46</v>
      </c>
    </row>
    <row r="38" spans="1:17" ht="12">
      <c r="A38" s="876" t="s">
        <v>155</v>
      </c>
      <c r="B38" s="877">
        <f aca="true" t="shared" si="14" ref="B38:B53">SUM(E38+H38+L38+O38)</f>
        <v>212</v>
      </c>
      <c r="C38" s="877">
        <f aca="true" t="shared" si="15" ref="C38:C53">SUM(F38+J38+M38+P38)</f>
        <v>133</v>
      </c>
      <c r="D38" s="877">
        <f aca="true" t="shared" si="16" ref="D38:D53">SUM(G38+K38+N38+Q38)</f>
        <v>79</v>
      </c>
      <c r="E38" s="877">
        <f aca="true" t="shared" si="17" ref="E38:E53">SUM(F38:G38)</f>
        <v>10</v>
      </c>
      <c r="F38" s="877">
        <v>6</v>
      </c>
      <c r="G38" s="877">
        <v>4</v>
      </c>
      <c r="H38" s="879">
        <f aca="true" t="shared" si="18" ref="H38:H53">SUM(J38:K38)</f>
        <v>149</v>
      </c>
      <c r="I38" s="880"/>
      <c r="J38" s="881">
        <v>111</v>
      </c>
      <c r="K38" s="877">
        <v>38</v>
      </c>
      <c r="L38" s="877">
        <f aca="true" t="shared" si="19" ref="L38:L53">SUM(M38:N38)</f>
        <v>31</v>
      </c>
      <c r="M38" s="877">
        <v>3</v>
      </c>
      <c r="N38" s="877">
        <v>28</v>
      </c>
      <c r="O38" s="877">
        <f aca="true" t="shared" si="20" ref="O38:O53">SUM(P38:Q38)</f>
        <v>22</v>
      </c>
      <c r="P38" s="877">
        <v>13</v>
      </c>
      <c r="Q38" s="877">
        <v>9</v>
      </c>
    </row>
    <row r="39" spans="1:17" ht="12">
      <c r="A39" s="876" t="s">
        <v>156</v>
      </c>
      <c r="B39" s="877">
        <f t="shared" si="14"/>
        <v>45</v>
      </c>
      <c r="C39" s="877">
        <f t="shared" si="15"/>
        <v>33</v>
      </c>
      <c r="D39" s="877">
        <f t="shared" si="16"/>
        <v>12</v>
      </c>
      <c r="E39" s="877">
        <f t="shared" si="17"/>
        <v>5</v>
      </c>
      <c r="F39" s="877">
        <v>4</v>
      </c>
      <c r="G39" s="877">
        <v>1</v>
      </c>
      <c r="H39" s="879">
        <f t="shared" si="18"/>
        <v>32</v>
      </c>
      <c r="I39" s="880"/>
      <c r="J39" s="881">
        <v>23</v>
      </c>
      <c r="K39" s="877">
        <v>9</v>
      </c>
      <c r="L39" s="877">
        <f t="shared" si="19"/>
        <v>2</v>
      </c>
      <c r="M39" s="878"/>
      <c r="N39" s="877">
        <v>2</v>
      </c>
      <c r="O39" s="877">
        <f t="shared" si="20"/>
        <v>6</v>
      </c>
      <c r="P39" s="877">
        <v>6</v>
      </c>
      <c r="Q39" s="878"/>
    </row>
    <row r="40" spans="1:17" ht="12">
      <c r="A40" s="876" t="s">
        <v>157</v>
      </c>
      <c r="B40" s="877">
        <f t="shared" si="14"/>
        <v>48</v>
      </c>
      <c r="C40" s="877">
        <f t="shared" si="15"/>
        <v>38</v>
      </c>
      <c r="D40" s="877">
        <f t="shared" si="16"/>
        <v>10</v>
      </c>
      <c r="E40" s="877">
        <f t="shared" si="17"/>
        <v>3</v>
      </c>
      <c r="F40" s="877">
        <v>3</v>
      </c>
      <c r="G40" s="878"/>
      <c r="H40" s="879">
        <f t="shared" si="18"/>
        <v>34</v>
      </c>
      <c r="I40" s="880"/>
      <c r="J40" s="881">
        <v>29</v>
      </c>
      <c r="K40" s="877">
        <v>5</v>
      </c>
      <c r="L40" s="877">
        <f t="shared" si="19"/>
        <v>4</v>
      </c>
      <c r="M40" s="877">
        <v>1</v>
      </c>
      <c r="N40" s="877">
        <v>3</v>
      </c>
      <c r="O40" s="877">
        <f t="shared" si="20"/>
        <v>7</v>
      </c>
      <c r="P40" s="877">
        <v>5</v>
      </c>
      <c r="Q40" s="877">
        <v>2</v>
      </c>
    </row>
    <row r="41" spans="1:17" ht="12">
      <c r="A41" s="876" t="s">
        <v>158</v>
      </c>
      <c r="B41" s="877">
        <f t="shared" si="14"/>
        <v>39</v>
      </c>
      <c r="C41" s="877">
        <f t="shared" si="15"/>
        <v>31</v>
      </c>
      <c r="D41" s="877">
        <f t="shared" si="16"/>
        <v>8</v>
      </c>
      <c r="E41" s="877">
        <f t="shared" si="17"/>
        <v>3</v>
      </c>
      <c r="F41" s="877">
        <v>3</v>
      </c>
      <c r="G41" s="878"/>
      <c r="H41" s="879">
        <f t="shared" si="18"/>
        <v>26</v>
      </c>
      <c r="I41" s="880"/>
      <c r="J41" s="881">
        <v>23</v>
      </c>
      <c r="K41" s="877">
        <v>3</v>
      </c>
      <c r="L41" s="877">
        <f t="shared" si="19"/>
        <v>4</v>
      </c>
      <c r="M41" s="877">
        <v>1</v>
      </c>
      <c r="N41" s="877">
        <v>3</v>
      </c>
      <c r="O41" s="877">
        <f t="shared" si="20"/>
        <v>6</v>
      </c>
      <c r="P41" s="877">
        <v>4</v>
      </c>
      <c r="Q41" s="877">
        <v>2</v>
      </c>
    </row>
    <row r="42" spans="1:17" ht="12">
      <c r="A42" s="876" t="s">
        <v>159</v>
      </c>
      <c r="B42" s="877">
        <f t="shared" si="14"/>
        <v>67</v>
      </c>
      <c r="C42" s="877">
        <f t="shared" si="15"/>
        <v>48</v>
      </c>
      <c r="D42" s="877">
        <f t="shared" si="16"/>
        <v>19</v>
      </c>
      <c r="E42" s="877">
        <f t="shared" si="17"/>
        <v>3</v>
      </c>
      <c r="F42" s="877">
        <v>3</v>
      </c>
      <c r="G42" s="878"/>
      <c r="H42" s="879">
        <f t="shared" si="18"/>
        <v>52</v>
      </c>
      <c r="I42" s="880"/>
      <c r="J42" s="881">
        <v>38</v>
      </c>
      <c r="K42" s="877">
        <v>14</v>
      </c>
      <c r="L42" s="877">
        <f t="shared" si="19"/>
        <v>6</v>
      </c>
      <c r="M42" s="877">
        <v>2</v>
      </c>
      <c r="N42" s="877">
        <v>4</v>
      </c>
      <c r="O42" s="877">
        <f t="shared" si="20"/>
        <v>6</v>
      </c>
      <c r="P42" s="877">
        <v>5</v>
      </c>
      <c r="Q42" s="877">
        <v>1</v>
      </c>
    </row>
    <row r="43" spans="1:17" ht="12">
      <c r="A43" s="876" t="s">
        <v>160</v>
      </c>
      <c r="B43" s="877">
        <f t="shared" si="14"/>
        <v>45</v>
      </c>
      <c r="C43" s="877">
        <f t="shared" si="15"/>
        <v>28</v>
      </c>
      <c r="D43" s="877">
        <f t="shared" si="16"/>
        <v>17</v>
      </c>
      <c r="E43" s="877">
        <f t="shared" si="17"/>
        <v>2</v>
      </c>
      <c r="F43" s="877">
        <v>1</v>
      </c>
      <c r="G43" s="877">
        <v>1</v>
      </c>
      <c r="H43" s="879">
        <f t="shared" si="18"/>
        <v>30</v>
      </c>
      <c r="I43" s="880"/>
      <c r="J43" s="881">
        <v>22</v>
      </c>
      <c r="K43" s="877">
        <v>8</v>
      </c>
      <c r="L43" s="877">
        <f t="shared" si="19"/>
        <v>6</v>
      </c>
      <c r="M43" s="877">
        <v>1</v>
      </c>
      <c r="N43" s="877">
        <v>5</v>
      </c>
      <c r="O43" s="877">
        <f t="shared" si="20"/>
        <v>7</v>
      </c>
      <c r="P43" s="877">
        <v>4</v>
      </c>
      <c r="Q43" s="877">
        <v>3</v>
      </c>
    </row>
    <row r="44" spans="1:17" ht="12">
      <c r="A44" s="876" t="s">
        <v>161</v>
      </c>
      <c r="B44" s="877">
        <f t="shared" si="14"/>
        <v>42</v>
      </c>
      <c r="C44" s="877">
        <f t="shared" si="15"/>
        <v>32</v>
      </c>
      <c r="D44" s="877">
        <f t="shared" si="16"/>
        <v>10</v>
      </c>
      <c r="E44" s="877">
        <f t="shared" si="17"/>
        <v>3</v>
      </c>
      <c r="F44" s="877">
        <v>3</v>
      </c>
      <c r="G44" s="878"/>
      <c r="H44" s="879">
        <f t="shared" si="18"/>
        <v>26</v>
      </c>
      <c r="I44" s="880"/>
      <c r="J44" s="881">
        <v>22</v>
      </c>
      <c r="K44" s="877">
        <v>4</v>
      </c>
      <c r="L44" s="877">
        <f t="shared" si="19"/>
        <v>6</v>
      </c>
      <c r="M44" s="877">
        <v>1</v>
      </c>
      <c r="N44" s="877">
        <v>5</v>
      </c>
      <c r="O44" s="877">
        <f t="shared" si="20"/>
        <v>7</v>
      </c>
      <c r="P44" s="877">
        <v>6</v>
      </c>
      <c r="Q44" s="877">
        <v>1</v>
      </c>
    </row>
    <row r="45" spans="1:17" ht="12">
      <c r="A45" s="876" t="s">
        <v>162</v>
      </c>
      <c r="B45" s="877">
        <f t="shared" si="14"/>
        <v>32</v>
      </c>
      <c r="C45" s="877">
        <f t="shared" si="15"/>
        <v>19</v>
      </c>
      <c r="D45" s="877">
        <f t="shared" si="16"/>
        <v>13</v>
      </c>
      <c r="E45" s="877">
        <f t="shared" si="17"/>
        <v>2</v>
      </c>
      <c r="F45" s="877">
        <v>2</v>
      </c>
      <c r="G45" s="878"/>
      <c r="H45" s="879">
        <f t="shared" si="18"/>
        <v>19</v>
      </c>
      <c r="I45" s="880"/>
      <c r="J45" s="881">
        <v>14</v>
      </c>
      <c r="K45" s="877">
        <v>5</v>
      </c>
      <c r="L45" s="877">
        <f t="shared" si="19"/>
        <v>4</v>
      </c>
      <c r="M45" s="878"/>
      <c r="N45" s="877">
        <v>4</v>
      </c>
      <c r="O45" s="877">
        <f t="shared" si="20"/>
        <v>7</v>
      </c>
      <c r="P45" s="877">
        <v>3</v>
      </c>
      <c r="Q45" s="877">
        <v>4</v>
      </c>
    </row>
    <row r="46" spans="1:17" ht="12">
      <c r="A46" s="876" t="s">
        <v>163</v>
      </c>
      <c r="B46" s="877">
        <f t="shared" si="14"/>
        <v>22</v>
      </c>
      <c r="C46" s="877">
        <f t="shared" si="15"/>
        <v>17</v>
      </c>
      <c r="D46" s="877">
        <f t="shared" si="16"/>
        <v>5</v>
      </c>
      <c r="E46" s="877">
        <f t="shared" si="17"/>
        <v>0</v>
      </c>
      <c r="F46" s="878"/>
      <c r="G46" s="878"/>
      <c r="H46" s="879">
        <f t="shared" si="18"/>
        <v>15</v>
      </c>
      <c r="I46" s="880"/>
      <c r="J46" s="881">
        <v>13</v>
      </c>
      <c r="K46" s="877">
        <v>2</v>
      </c>
      <c r="L46" s="877">
        <f t="shared" si="19"/>
        <v>2</v>
      </c>
      <c r="M46" s="878"/>
      <c r="N46" s="877">
        <v>2</v>
      </c>
      <c r="O46" s="877">
        <f t="shared" si="20"/>
        <v>5</v>
      </c>
      <c r="P46" s="877">
        <v>4</v>
      </c>
      <c r="Q46" s="877">
        <v>1</v>
      </c>
    </row>
    <row r="47" spans="1:17" ht="12">
      <c r="A47" s="876" t="s">
        <v>164</v>
      </c>
      <c r="B47" s="877">
        <f t="shared" si="14"/>
        <v>29</v>
      </c>
      <c r="C47" s="877">
        <f t="shared" si="15"/>
        <v>19</v>
      </c>
      <c r="D47" s="877">
        <f t="shared" si="16"/>
        <v>10</v>
      </c>
      <c r="E47" s="877">
        <f t="shared" si="17"/>
        <v>0</v>
      </c>
      <c r="F47" s="878"/>
      <c r="G47" s="878"/>
      <c r="H47" s="879">
        <f t="shared" si="18"/>
        <v>20</v>
      </c>
      <c r="I47" s="880"/>
      <c r="J47" s="881">
        <v>13</v>
      </c>
      <c r="K47" s="877">
        <v>7</v>
      </c>
      <c r="L47" s="877">
        <f t="shared" si="19"/>
        <v>2</v>
      </c>
      <c r="M47" s="878"/>
      <c r="N47" s="877">
        <v>2</v>
      </c>
      <c r="O47" s="877">
        <f t="shared" si="20"/>
        <v>7</v>
      </c>
      <c r="P47" s="877">
        <v>6</v>
      </c>
      <c r="Q47" s="877">
        <v>1</v>
      </c>
    </row>
    <row r="48" spans="1:17" ht="12">
      <c r="A48" s="876" t="s">
        <v>165</v>
      </c>
      <c r="B48" s="877">
        <f t="shared" si="14"/>
        <v>29</v>
      </c>
      <c r="C48" s="877">
        <f t="shared" si="15"/>
        <v>22</v>
      </c>
      <c r="D48" s="877">
        <f t="shared" si="16"/>
        <v>7</v>
      </c>
      <c r="E48" s="877">
        <f t="shared" si="17"/>
        <v>0</v>
      </c>
      <c r="F48" s="878"/>
      <c r="G48" s="878"/>
      <c r="H48" s="879">
        <f t="shared" si="18"/>
        <v>22</v>
      </c>
      <c r="I48" s="880"/>
      <c r="J48" s="881">
        <v>18</v>
      </c>
      <c r="K48" s="877">
        <v>4</v>
      </c>
      <c r="L48" s="877">
        <f t="shared" si="19"/>
        <v>2</v>
      </c>
      <c r="M48" s="877">
        <v>1</v>
      </c>
      <c r="N48" s="877">
        <v>1</v>
      </c>
      <c r="O48" s="877">
        <f t="shared" si="20"/>
        <v>5</v>
      </c>
      <c r="P48" s="877">
        <v>3</v>
      </c>
      <c r="Q48" s="877">
        <v>2</v>
      </c>
    </row>
    <row r="49" spans="1:17" ht="12">
      <c r="A49" s="876" t="s">
        <v>166</v>
      </c>
      <c r="B49" s="877">
        <f t="shared" si="14"/>
        <v>25</v>
      </c>
      <c r="C49" s="877">
        <f t="shared" si="15"/>
        <v>16</v>
      </c>
      <c r="D49" s="877">
        <f t="shared" si="16"/>
        <v>9</v>
      </c>
      <c r="E49" s="877">
        <f t="shared" si="17"/>
        <v>3</v>
      </c>
      <c r="F49" s="877">
        <v>2</v>
      </c>
      <c r="G49" s="877">
        <v>1</v>
      </c>
      <c r="H49" s="879">
        <f t="shared" si="18"/>
        <v>13</v>
      </c>
      <c r="I49" s="880"/>
      <c r="J49" s="881">
        <v>11</v>
      </c>
      <c r="K49" s="877">
        <v>2</v>
      </c>
      <c r="L49" s="877">
        <f t="shared" si="19"/>
        <v>2</v>
      </c>
      <c r="M49" s="878"/>
      <c r="N49" s="877">
        <v>2</v>
      </c>
      <c r="O49" s="877">
        <f t="shared" si="20"/>
        <v>7</v>
      </c>
      <c r="P49" s="877">
        <v>3</v>
      </c>
      <c r="Q49" s="877">
        <v>4</v>
      </c>
    </row>
    <row r="50" spans="1:17" ht="12">
      <c r="A50" s="876" t="s">
        <v>167</v>
      </c>
      <c r="B50" s="877">
        <f t="shared" si="14"/>
        <v>102</v>
      </c>
      <c r="C50" s="877">
        <f t="shared" si="15"/>
        <v>70</v>
      </c>
      <c r="D50" s="877">
        <f t="shared" si="16"/>
        <v>32</v>
      </c>
      <c r="E50" s="877">
        <f t="shared" si="17"/>
        <v>2</v>
      </c>
      <c r="F50" s="877">
        <v>2</v>
      </c>
      <c r="G50" s="878"/>
      <c r="H50" s="879">
        <f t="shared" si="18"/>
        <v>69</v>
      </c>
      <c r="I50" s="880"/>
      <c r="J50" s="881">
        <v>56</v>
      </c>
      <c r="K50" s="877">
        <v>13</v>
      </c>
      <c r="L50" s="877">
        <f t="shared" si="19"/>
        <v>16</v>
      </c>
      <c r="M50" s="877">
        <v>5</v>
      </c>
      <c r="N50" s="877">
        <v>11</v>
      </c>
      <c r="O50" s="877">
        <f t="shared" si="20"/>
        <v>15</v>
      </c>
      <c r="P50" s="877">
        <v>7</v>
      </c>
      <c r="Q50" s="877">
        <v>8</v>
      </c>
    </row>
    <row r="51" spans="1:17" ht="12">
      <c r="A51" s="876" t="s">
        <v>168</v>
      </c>
      <c r="B51" s="877">
        <f t="shared" si="14"/>
        <v>35</v>
      </c>
      <c r="C51" s="877">
        <f t="shared" si="15"/>
        <v>22</v>
      </c>
      <c r="D51" s="877">
        <f t="shared" si="16"/>
        <v>13</v>
      </c>
      <c r="E51" s="877">
        <f t="shared" si="17"/>
        <v>2</v>
      </c>
      <c r="F51" s="877">
        <v>2</v>
      </c>
      <c r="G51" s="878"/>
      <c r="H51" s="879">
        <f t="shared" si="18"/>
        <v>23</v>
      </c>
      <c r="I51" s="880"/>
      <c r="J51" s="881">
        <v>17</v>
      </c>
      <c r="K51" s="877">
        <v>6</v>
      </c>
      <c r="L51" s="877">
        <f t="shared" si="19"/>
        <v>7</v>
      </c>
      <c r="M51" s="877">
        <v>1</v>
      </c>
      <c r="N51" s="877">
        <v>6</v>
      </c>
      <c r="O51" s="877">
        <f t="shared" si="20"/>
        <v>3</v>
      </c>
      <c r="P51" s="877">
        <v>2</v>
      </c>
      <c r="Q51" s="877">
        <v>1</v>
      </c>
    </row>
    <row r="52" spans="1:17" ht="12">
      <c r="A52" s="876" t="s">
        <v>188</v>
      </c>
      <c r="B52" s="877">
        <f t="shared" si="14"/>
        <v>3</v>
      </c>
      <c r="C52" s="877">
        <f t="shared" si="15"/>
        <v>3</v>
      </c>
      <c r="D52" s="877">
        <f t="shared" si="16"/>
        <v>0</v>
      </c>
      <c r="E52" s="877">
        <f t="shared" si="17"/>
        <v>0</v>
      </c>
      <c r="F52" s="878"/>
      <c r="G52" s="878"/>
      <c r="H52" s="879">
        <f t="shared" si="18"/>
        <v>3</v>
      </c>
      <c r="I52" s="880"/>
      <c r="J52" s="881">
        <v>3</v>
      </c>
      <c r="K52" s="878"/>
      <c r="L52" s="877">
        <f t="shared" si="19"/>
        <v>0</v>
      </c>
      <c r="M52" s="878"/>
      <c r="N52" s="878"/>
      <c r="O52" s="877">
        <f t="shared" si="20"/>
        <v>0</v>
      </c>
      <c r="P52" s="878"/>
      <c r="Q52" s="878"/>
    </row>
    <row r="53" spans="1:17" ht="12">
      <c r="A53" s="876" t="s">
        <v>742</v>
      </c>
      <c r="B53" s="877">
        <f t="shared" si="14"/>
        <v>93</v>
      </c>
      <c r="C53" s="877">
        <f t="shared" si="15"/>
        <v>24</v>
      </c>
      <c r="D53" s="877">
        <f t="shared" si="16"/>
        <v>69</v>
      </c>
      <c r="E53" s="877">
        <f t="shared" si="17"/>
        <v>1</v>
      </c>
      <c r="F53" s="878"/>
      <c r="G53" s="877">
        <v>1</v>
      </c>
      <c r="H53" s="879">
        <f t="shared" si="18"/>
        <v>65</v>
      </c>
      <c r="I53" s="880"/>
      <c r="J53" s="881">
        <v>16</v>
      </c>
      <c r="K53" s="877">
        <v>49</v>
      </c>
      <c r="L53" s="877">
        <f t="shared" si="19"/>
        <v>12</v>
      </c>
      <c r="M53" s="878"/>
      <c r="N53" s="877">
        <v>12</v>
      </c>
      <c r="O53" s="877">
        <f t="shared" si="20"/>
        <v>15</v>
      </c>
      <c r="P53" s="877">
        <v>8</v>
      </c>
      <c r="Q53" s="877">
        <v>7</v>
      </c>
    </row>
    <row r="54" spans="1:16" ht="12">
      <c r="A54" s="884" t="s">
        <v>827</v>
      </c>
      <c r="B54" s="884"/>
      <c r="C54" s="885"/>
      <c r="D54" s="885"/>
      <c r="P54" s="886" t="s">
        <v>171</v>
      </c>
    </row>
    <row r="55" spans="1:4" ht="12">
      <c r="A55" s="884" t="s">
        <v>840</v>
      </c>
      <c r="B55" s="884"/>
      <c r="C55" s="885"/>
      <c r="D55" s="885"/>
    </row>
    <row r="56" spans="1:4" ht="12">
      <c r="A56" s="884" t="s">
        <v>829</v>
      </c>
      <c r="B56" s="884"/>
      <c r="C56" s="885"/>
      <c r="D56" s="885"/>
    </row>
    <row r="57" spans="1:4" ht="12">
      <c r="A57" s="884" t="s">
        <v>841</v>
      </c>
      <c r="B57" s="884"/>
      <c r="C57" s="885"/>
      <c r="D57" s="885"/>
    </row>
    <row r="58" spans="1:4" ht="12">
      <c r="A58" s="884" t="s">
        <v>842</v>
      </c>
      <c r="B58" s="884"/>
      <c r="C58" s="885"/>
      <c r="D58" s="885"/>
    </row>
    <row r="59" spans="1:4" ht="12">
      <c r="A59" s="885"/>
      <c r="B59" s="885"/>
      <c r="C59" s="885"/>
      <c r="D59" s="885"/>
    </row>
  </sheetData>
  <sheetProtection password="CA55" sheet="1" objects="1" scenarios="1"/>
  <mergeCells count="5">
    <mergeCell ref="H9:I9"/>
    <mergeCell ref="L7:N7"/>
    <mergeCell ref="A2:Q2"/>
    <mergeCell ref="A3:Q3"/>
    <mergeCell ref="A4:Q4"/>
  </mergeCells>
  <printOptions horizontalCentered="1"/>
  <pageMargins left="0.5511811023622047" right="0.7874015748031497" top="0.5905511811023623" bottom="0.3937007874015748" header="0" footer="0"/>
  <pageSetup horizontalDpi="300" verticalDpi="30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1"/>
  <sheetViews>
    <sheetView showGridLines="0" workbookViewId="0" topLeftCell="A3">
      <selection activeCell="A3" sqref="A3:P3"/>
    </sheetView>
  </sheetViews>
  <sheetFormatPr defaultColWidth="10.59765625" defaultRowHeight="9"/>
  <cols>
    <col min="1" max="1" width="51.59765625" style="888" customWidth="1"/>
    <col min="2" max="2" width="12.3984375" style="888" customWidth="1"/>
    <col min="3" max="3" width="13.796875" style="888" customWidth="1"/>
    <col min="4" max="4" width="12.796875" style="888" customWidth="1"/>
    <col min="5" max="5" width="12.3984375" style="888" customWidth="1"/>
    <col min="6" max="6" width="13.3984375" style="888" customWidth="1"/>
    <col min="7" max="7" width="13.19921875" style="888" customWidth="1"/>
    <col min="8" max="8" width="12.3984375" style="888" customWidth="1"/>
    <col min="9" max="9" width="13" style="888" customWidth="1"/>
    <col min="10" max="10" width="12.59765625" style="888" customWidth="1"/>
    <col min="11" max="11" width="12.3984375" style="888" customWidth="1"/>
    <col min="12" max="12" width="13.3984375" style="888" customWidth="1"/>
    <col min="13" max="13" width="12.796875" style="888" customWidth="1"/>
    <col min="14" max="14" width="12.3984375" style="888" customWidth="1"/>
    <col min="15" max="16" width="12.796875" style="888" customWidth="1"/>
    <col min="17" max="16384" width="10.59765625" style="888" customWidth="1"/>
  </cols>
  <sheetData>
    <row r="1" spans="1:16" ht="12">
      <c r="A1" s="887"/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</row>
    <row r="2" spans="1:16" ht="12">
      <c r="A2" s="1221" t="s">
        <v>74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</row>
    <row r="3" spans="1:16" ht="12">
      <c r="A3" s="1221" t="s">
        <v>843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</row>
    <row r="4" spans="1:16" ht="12">
      <c r="A4" s="1221" t="s">
        <v>844</v>
      </c>
      <c r="B4" s="1221"/>
      <c r="C4" s="1221"/>
      <c r="D4" s="1221"/>
      <c r="E4" s="1221"/>
      <c r="F4" s="1221"/>
      <c r="G4" s="1221"/>
      <c r="H4" s="1221"/>
      <c r="I4" s="1221"/>
      <c r="J4" s="1221"/>
      <c r="K4" s="1221"/>
      <c r="L4" s="1221"/>
      <c r="M4" s="1221"/>
      <c r="N4" s="1221"/>
      <c r="O4" s="1221"/>
      <c r="P4" s="1221"/>
    </row>
    <row r="5" spans="1:16" ht="12">
      <c r="A5" s="887"/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</row>
    <row r="6" spans="1:16" ht="12">
      <c r="A6" s="889" t="s">
        <v>845</v>
      </c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</row>
    <row r="7" spans="1:16" ht="12">
      <c r="A7" s="890"/>
      <c r="B7" s="1222" t="s">
        <v>846</v>
      </c>
      <c r="C7" s="1223"/>
      <c r="D7" s="1224"/>
      <c r="E7" s="1222" t="s">
        <v>847</v>
      </c>
      <c r="F7" s="1223"/>
      <c r="G7" s="1224"/>
      <c r="H7" s="1222" t="s">
        <v>848</v>
      </c>
      <c r="I7" s="1223"/>
      <c r="J7" s="1224"/>
      <c r="K7" s="1222" t="s">
        <v>849</v>
      </c>
      <c r="L7" s="1223"/>
      <c r="M7" s="1224"/>
      <c r="N7" s="1222" t="s">
        <v>850</v>
      </c>
      <c r="O7" s="1223"/>
      <c r="P7" s="1224"/>
    </row>
    <row r="8" spans="1:16" ht="12">
      <c r="A8" s="891" t="s">
        <v>851</v>
      </c>
      <c r="B8" s="892"/>
      <c r="C8" s="893"/>
      <c r="D8" s="894"/>
      <c r="E8" s="892"/>
      <c r="F8" s="893"/>
      <c r="G8" s="894"/>
      <c r="H8" s="892"/>
      <c r="I8" s="893"/>
      <c r="J8" s="894"/>
      <c r="K8" s="892"/>
      <c r="L8" s="893"/>
      <c r="M8" s="894"/>
      <c r="N8" s="895"/>
      <c r="O8" s="896"/>
      <c r="P8" s="897"/>
    </row>
    <row r="9" spans="1:16" ht="12">
      <c r="A9" s="898"/>
      <c r="B9" s="899" t="s">
        <v>638</v>
      </c>
      <c r="C9" s="900" t="s">
        <v>636</v>
      </c>
      <c r="D9" s="900" t="s">
        <v>637</v>
      </c>
      <c r="E9" s="899" t="s">
        <v>638</v>
      </c>
      <c r="F9" s="900" t="s">
        <v>636</v>
      </c>
      <c r="G9" s="900" t="s">
        <v>637</v>
      </c>
      <c r="H9" s="899" t="s">
        <v>638</v>
      </c>
      <c r="I9" s="900" t="s">
        <v>636</v>
      </c>
      <c r="J9" s="900" t="s">
        <v>637</v>
      </c>
      <c r="K9" s="900" t="s">
        <v>248</v>
      </c>
      <c r="L9" s="901" t="s">
        <v>636</v>
      </c>
      <c r="M9" s="900" t="s">
        <v>637</v>
      </c>
      <c r="N9" s="901" t="s">
        <v>248</v>
      </c>
      <c r="O9" s="900" t="s">
        <v>636</v>
      </c>
      <c r="P9" s="900" t="s">
        <v>637</v>
      </c>
    </row>
    <row r="10" spans="1:16" ht="12">
      <c r="A10" s="902" t="s">
        <v>852</v>
      </c>
      <c r="B10" s="903">
        <f>SUM(C10+D10)</f>
        <v>846</v>
      </c>
      <c r="C10" s="903">
        <f>SUM(F10+I10+L10+O10)</f>
        <v>508</v>
      </c>
      <c r="D10" s="903">
        <f>SUM(G10+J10+M10+P10)</f>
        <v>338</v>
      </c>
      <c r="E10" s="903">
        <f>SUM(F10:G10)</f>
        <v>47</v>
      </c>
      <c r="F10" s="903">
        <f>SUM(F11+F13+F26)</f>
        <v>39</v>
      </c>
      <c r="G10" s="903">
        <f>SUM(G11+G13+G26)</f>
        <v>8</v>
      </c>
      <c r="H10" s="903">
        <f>SUM(I10:J10)</f>
        <v>241</v>
      </c>
      <c r="I10" s="903">
        <f>SUM(I11+I13+I26)</f>
        <v>174</v>
      </c>
      <c r="J10" s="903">
        <f>SUM(J11+J13+J26)</f>
        <v>67</v>
      </c>
      <c r="K10" s="903">
        <f>SUM(L10:M10)</f>
        <v>309</v>
      </c>
      <c r="L10" s="903">
        <f>SUM(L11+L13+L26)</f>
        <v>117</v>
      </c>
      <c r="M10" s="903">
        <f>SUM(M11+M13+M26)</f>
        <v>192</v>
      </c>
      <c r="N10" s="903">
        <f>SUM(O10:P10)</f>
        <v>249</v>
      </c>
      <c r="O10" s="903">
        <f>SUM(O11+O13+O26)</f>
        <v>178</v>
      </c>
      <c r="P10" s="903">
        <f>SUM(P11+P13+P26)</f>
        <v>71</v>
      </c>
    </row>
    <row r="11" spans="1:16" ht="12">
      <c r="A11" s="902" t="s">
        <v>853</v>
      </c>
      <c r="B11" s="903">
        <f>SUM(B12)</f>
        <v>90</v>
      </c>
      <c r="C11" s="903">
        <f>SUM(C12)</f>
        <v>55</v>
      </c>
      <c r="D11" s="903">
        <f>SUM(D12)</f>
        <v>35</v>
      </c>
      <c r="E11" s="903">
        <f>SUM(E12)</f>
        <v>1</v>
      </c>
      <c r="F11" s="903">
        <f>SUM(F12)</f>
        <v>1</v>
      </c>
      <c r="G11" s="904"/>
      <c r="H11" s="903">
        <f aca="true" t="shared" si="0" ref="H11:P11">SUM(H12)</f>
        <v>61</v>
      </c>
      <c r="I11" s="903">
        <f t="shared" si="0"/>
        <v>40</v>
      </c>
      <c r="J11" s="903">
        <f t="shared" si="0"/>
        <v>21</v>
      </c>
      <c r="K11" s="903">
        <f t="shared" si="0"/>
        <v>17</v>
      </c>
      <c r="L11" s="903">
        <f t="shared" si="0"/>
        <v>5</v>
      </c>
      <c r="M11" s="903">
        <f t="shared" si="0"/>
        <v>12</v>
      </c>
      <c r="N11" s="903">
        <f t="shared" si="0"/>
        <v>11</v>
      </c>
      <c r="O11" s="903">
        <f t="shared" si="0"/>
        <v>9</v>
      </c>
      <c r="P11" s="903">
        <f t="shared" si="0"/>
        <v>2</v>
      </c>
    </row>
    <row r="12" spans="1:16" ht="12">
      <c r="A12" s="905" t="s">
        <v>854</v>
      </c>
      <c r="B12" s="906">
        <f aca="true" t="shared" si="1" ref="B12:B21">SUM(C12+D12)</f>
        <v>90</v>
      </c>
      <c r="C12" s="906">
        <f aca="true" t="shared" si="2" ref="C12:D16">SUM(F12+I12+L12+O12)</f>
        <v>55</v>
      </c>
      <c r="D12" s="906">
        <f t="shared" si="2"/>
        <v>35</v>
      </c>
      <c r="E12" s="906">
        <f>SUM(F12+G12)</f>
        <v>1</v>
      </c>
      <c r="F12" s="906">
        <v>1</v>
      </c>
      <c r="G12" s="907"/>
      <c r="H12" s="906">
        <f>SUM(I12+J12)</f>
        <v>61</v>
      </c>
      <c r="I12" s="906">
        <v>40</v>
      </c>
      <c r="J12" s="906">
        <v>21</v>
      </c>
      <c r="K12" s="906">
        <f>SUM(L12+M12)</f>
        <v>17</v>
      </c>
      <c r="L12" s="906">
        <v>5</v>
      </c>
      <c r="M12" s="906">
        <v>12</v>
      </c>
      <c r="N12" s="906">
        <f>SUM(O12+P12)</f>
        <v>11</v>
      </c>
      <c r="O12" s="906">
        <v>9</v>
      </c>
      <c r="P12" s="906">
        <v>2</v>
      </c>
    </row>
    <row r="13" spans="1:16" ht="12">
      <c r="A13" s="902" t="s">
        <v>855</v>
      </c>
      <c r="B13" s="903">
        <f t="shared" si="1"/>
        <v>228</v>
      </c>
      <c r="C13" s="903">
        <f t="shared" si="2"/>
        <v>118</v>
      </c>
      <c r="D13" s="903">
        <f t="shared" si="2"/>
        <v>110</v>
      </c>
      <c r="E13" s="903">
        <f>SUM(E14:E25)</f>
        <v>12</v>
      </c>
      <c r="F13" s="903">
        <f>SUM(F14:F25)</f>
        <v>12</v>
      </c>
      <c r="G13" s="904"/>
      <c r="H13" s="903">
        <f aca="true" t="shared" si="3" ref="H13:P13">SUM(H14:H25)</f>
        <v>62</v>
      </c>
      <c r="I13" s="903">
        <f t="shared" si="3"/>
        <v>51</v>
      </c>
      <c r="J13" s="903">
        <f t="shared" si="3"/>
        <v>11</v>
      </c>
      <c r="K13" s="903">
        <f t="shared" si="3"/>
        <v>105</v>
      </c>
      <c r="L13" s="903">
        <f t="shared" si="3"/>
        <v>41</v>
      </c>
      <c r="M13" s="903">
        <f t="shared" si="3"/>
        <v>64</v>
      </c>
      <c r="N13" s="903">
        <f t="shared" si="3"/>
        <v>49</v>
      </c>
      <c r="O13" s="903">
        <f t="shared" si="3"/>
        <v>14</v>
      </c>
      <c r="P13" s="903">
        <f t="shared" si="3"/>
        <v>35</v>
      </c>
    </row>
    <row r="14" spans="1:16" ht="12">
      <c r="A14" s="905" t="s">
        <v>856</v>
      </c>
      <c r="B14" s="906">
        <f t="shared" si="1"/>
        <v>17</v>
      </c>
      <c r="C14" s="906">
        <f t="shared" si="2"/>
        <v>10</v>
      </c>
      <c r="D14" s="906">
        <f t="shared" si="2"/>
        <v>7</v>
      </c>
      <c r="E14" s="906">
        <f>SUM(F14+G14)</f>
        <v>1</v>
      </c>
      <c r="F14" s="906">
        <v>1</v>
      </c>
      <c r="G14" s="907"/>
      <c r="H14" s="906">
        <f>SUM(I14+J14)</f>
        <v>4</v>
      </c>
      <c r="I14" s="906">
        <v>4</v>
      </c>
      <c r="J14" s="907"/>
      <c r="K14" s="906">
        <f aca="true" t="shared" si="4" ref="K14:K21">SUM(L14+M14)</f>
        <v>10</v>
      </c>
      <c r="L14" s="906">
        <v>4</v>
      </c>
      <c r="M14" s="906">
        <v>6</v>
      </c>
      <c r="N14" s="906">
        <f aca="true" t="shared" si="5" ref="N14:N21">SUM(O14+P14)</f>
        <v>2</v>
      </c>
      <c r="O14" s="906">
        <v>1</v>
      </c>
      <c r="P14" s="906">
        <v>1</v>
      </c>
    </row>
    <row r="15" spans="1:16" ht="12">
      <c r="A15" s="905" t="s">
        <v>857</v>
      </c>
      <c r="B15" s="906">
        <f t="shared" si="1"/>
        <v>40</v>
      </c>
      <c r="C15" s="906">
        <f t="shared" si="2"/>
        <v>31</v>
      </c>
      <c r="D15" s="906">
        <f t="shared" si="2"/>
        <v>9</v>
      </c>
      <c r="E15" s="906">
        <f>SUM(F15+G15)</f>
        <v>2</v>
      </c>
      <c r="F15" s="906">
        <v>2</v>
      </c>
      <c r="G15" s="907"/>
      <c r="H15" s="906">
        <f>SUM(I15+J15)</f>
        <v>9</v>
      </c>
      <c r="I15" s="906">
        <v>6</v>
      </c>
      <c r="J15" s="906">
        <v>3</v>
      </c>
      <c r="K15" s="906">
        <f t="shared" si="4"/>
        <v>24</v>
      </c>
      <c r="L15" s="906">
        <v>20</v>
      </c>
      <c r="M15" s="906">
        <v>4</v>
      </c>
      <c r="N15" s="906">
        <f t="shared" si="5"/>
        <v>5</v>
      </c>
      <c r="O15" s="906">
        <v>3</v>
      </c>
      <c r="P15" s="906">
        <v>2</v>
      </c>
    </row>
    <row r="16" spans="1:16" ht="12">
      <c r="A16" s="905" t="s">
        <v>858</v>
      </c>
      <c r="B16" s="906">
        <f t="shared" si="1"/>
        <v>39</v>
      </c>
      <c r="C16" s="906">
        <f t="shared" si="2"/>
        <v>22</v>
      </c>
      <c r="D16" s="906">
        <f t="shared" si="2"/>
        <v>17</v>
      </c>
      <c r="E16" s="906">
        <f>SUM(F16+G16)</f>
        <v>1</v>
      </c>
      <c r="F16" s="906">
        <v>1</v>
      </c>
      <c r="G16" s="907"/>
      <c r="H16" s="906">
        <f>SUM(I16+J16)</f>
        <v>20</v>
      </c>
      <c r="I16" s="906">
        <v>14</v>
      </c>
      <c r="J16" s="906">
        <v>6</v>
      </c>
      <c r="K16" s="906">
        <f t="shared" si="4"/>
        <v>14</v>
      </c>
      <c r="L16" s="906">
        <v>5</v>
      </c>
      <c r="M16" s="906">
        <v>9</v>
      </c>
      <c r="N16" s="906">
        <f t="shared" si="5"/>
        <v>4</v>
      </c>
      <c r="O16" s="906">
        <v>2</v>
      </c>
      <c r="P16" s="906">
        <v>2</v>
      </c>
    </row>
    <row r="17" spans="1:16" ht="12">
      <c r="A17" s="905" t="s">
        <v>859</v>
      </c>
      <c r="B17" s="906">
        <f t="shared" si="1"/>
        <v>2</v>
      </c>
      <c r="C17" s="907"/>
      <c r="D17" s="906">
        <f>SUM(G17+J17+M17+P17)</f>
        <v>2</v>
      </c>
      <c r="E17" s="907"/>
      <c r="F17" s="907"/>
      <c r="G17" s="907"/>
      <c r="H17" s="907"/>
      <c r="I17" s="907"/>
      <c r="J17" s="907"/>
      <c r="K17" s="906">
        <f t="shared" si="4"/>
        <v>2</v>
      </c>
      <c r="L17" s="907"/>
      <c r="M17" s="906">
        <v>2</v>
      </c>
      <c r="N17" s="906">
        <f t="shared" si="5"/>
        <v>0</v>
      </c>
      <c r="O17" s="907"/>
      <c r="P17" s="907"/>
    </row>
    <row r="18" spans="1:16" ht="12">
      <c r="A18" s="905" t="s">
        <v>860</v>
      </c>
      <c r="B18" s="906">
        <f t="shared" si="1"/>
        <v>7</v>
      </c>
      <c r="C18" s="906">
        <f>SUM(F18+I18+L18+O18)</f>
        <v>5</v>
      </c>
      <c r="D18" s="906">
        <f>SUM(G18+J18+M18+P18)</f>
        <v>2</v>
      </c>
      <c r="E18" s="906">
        <f>SUM(F18+G18)</f>
        <v>1</v>
      </c>
      <c r="F18" s="906">
        <v>1</v>
      </c>
      <c r="G18" s="907"/>
      <c r="H18" s="907"/>
      <c r="I18" s="907"/>
      <c r="J18" s="907"/>
      <c r="K18" s="906">
        <f t="shared" si="4"/>
        <v>5</v>
      </c>
      <c r="L18" s="906">
        <v>4</v>
      </c>
      <c r="M18" s="906">
        <v>1</v>
      </c>
      <c r="N18" s="906">
        <f t="shared" si="5"/>
        <v>1</v>
      </c>
      <c r="O18" s="907"/>
      <c r="P18" s="906">
        <v>1</v>
      </c>
    </row>
    <row r="19" spans="1:16" ht="12">
      <c r="A19" s="905" t="s">
        <v>861</v>
      </c>
      <c r="B19" s="906">
        <f t="shared" si="1"/>
        <v>20</v>
      </c>
      <c r="C19" s="906">
        <f>SUM(F19+I19+L19+O19)</f>
        <v>6</v>
      </c>
      <c r="D19" s="906">
        <f>SUM(G19+J19+M19+P19)</f>
        <v>14</v>
      </c>
      <c r="E19" s="906">
        <f>SUM(F19+G19)</f>
        <v>2</v>
      </c>
      <c r="F19" s="906">
        <v>2</v>
      </c>
      <c r="G19" s="907"/>
      <c r="H19" s="907"/>
      <c r="I19" s="907"/>
      <c r="J19" s="907"/>
      <c r="K19" s="906">
        <f t="shared" si="4"/>
        <v>14</v>
      </c>
      <c r="L19" s="906">
        <v>3</v>
      </c>
      <c r="M19" s="906">
        <v>11</v>
      </c>
      <c r="N19" s="906">
        <f t="shared" si="5"/>
        <v>4</v>
      </c>
      <c r="O19" s="906">
        <v>1</v>
      </c>
      <c r="P19" s="906">
        <v>3</v>
      </c>
    </row>
    <row r="20" spans="1:16" ht="12">
      <c r="A20" s="905" t="s">
        <v>862</v>
      </c>
      <c r="B20" s="906">
        <f t="shared" si="1"/>
        <v>4</v>
      </c>
      <c r="C20" s="906">
        <f>SUM(F20+I20+L20+O20)</f>
        <v>2</v>
      </c>
      <c r="D20" s="906">
        <f>SUM(G20+J20+M20+P20)</f>
        <v>2</v>
      </c>
      <c r="E20" s="906">
        <f>SUM(F20+G20)</f>
        <v>1</v>
      </c>
      <c r="F20" s="906">
        <v>1</v>
      </c>
      <c r="G20" s="907"/>
      <c r="H20" s="907"/>
      <c r="I20" s="907"/>
      <c r="J20" s="907"/>
      <c r="K20" s="906">
        <f t="shared" si="4"/>
        <v>3</v>
      </c>
      <c r="L20" s="906">
        <v>1</v>
      </c>
      <c r="M20" s="906">
        <v>2</v>
      </c>
      <c r="N20" s="906">
        <f t="shared" si="5"/>
        <v>0</v>
      </c>
      <c r="O20" s="907"/>
      <c r="P20" s="907"/>
    </row>
    <row r="21" spans="1:16" ht="12">
      <c r="A21" s="905" t="s">
        <v>863</v>
      </c>
      <c r="B21" s="906">
        <f t="shared" si="1"/>
        <v>36</v>
      </c>
      <c r="C21" s="906">
        <f>SUM(F21+I21+L21+O21)</f>
        <v>32</v>
      </c>
      <c r="D21" s="906">
        <f>SUM(G21+J21+M21+P21)</f>
        <v>4</v>
      </c>
      <c r="E21" s="906">
        <f>SUM(F21+G21)</f>
        <v>1</v>
      </c>
      <c r="F21" s="906">
        <v>1</v>
      </c>
      <c r="G21" s="907"/>
      <c r="H21" s="906">
        <f>SUM(I21+J21)</f>
        <v>29</v>
      </c>
      <c r="I21" s="906">
        <v>27</v>
      </c>
      <c r="J21" s="906">
        <v>2</v>
      </c>
      <c r="K21" s="906">
        <f t="shared" si="4"/>
        <v>2</v>
      </c>
      <c r="L21" s="907"/>
      <c r="M21" s="906">
        <v>2</v>
      </c>
      <c r="N21" s="906">
        <f t="shared" si="5"/>
        <v>4</v>
      </c>
      <c r="O21" s="906">
        <v>4</v>
      </c>
      <c r="P21" s="907"/>
    </row>
    <row r="22" spans="1:16" ht="12">
      <c r="A22" s="905" t="s">
        <v>864</v>
      </c>
      <c r="B22" s="907"/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</row>
    <row r="23" spans="1:16" ht="12">
      <c r="A23" s="905" t="s">
        <v>865</v>
      </c>
      <c r="B23" s="906">
        <f>SUM(C23+D23)</f>
        <v>4</v>
      </c>
      <c r="C23" s="906">
        <f aca="true" t="shared" si="6" ref="C23:C38">SUM(F23+I23+L23+O23)</f>
        <v>1</v>
      </c>
      <c r="D23" s="906">
        <f aca="true" t="shared" si="7" ref="D23:D38">SUM(G23+J23+M23+P23)</f>
        <v>3</v>
      </c>
      <c r="E23" s="906">
        <f>SUM(F23+G23)</f>
        <v>1</v>
      </c>
      <c r="F23" s="906">
        <v>1</v>
      </c>
      <c r="G23" s="907"/>
      <c r="H23" s="907"/>
      <c r="I23" s="907"/>
      <c r="J23" s="907"/>
      <c r="K23" s="906">
        <f>SUM(L23+M23)</f>
        <v>2</v>
      </c>
      <c r="L23" s="907"/>
      <c r="M23" s="906">
        <v>2</v>
      </c>
      <c r="N23" s="906">
        <f>SUM(O23+P23)</f>
        <v>1</v>
      </c>
      <c r="O23" s="907"/>
      <c r="P23" s="906">
        <v>1</v>
      </c>
    </row>
    <row r="24" spans="1:16" ht="12">
      <c r="A24" s="905" t="s">
        <v>866</v>
      </c>
      <c r="B24" s="906">
        <f>SUM(C24+D24)</f>
        <v>2</v>
      </c>
      <c r="C24" s="906">
        <f t="shared" si="6"/>
        <v>0</v>
      </c>
      <c r="D24" s="906">
        <f t="shared" si="7"/>
        <v>2</v>
      </c>
      <c r="E24" s="907"/>
      <c r="F24" s="907"/>
      <c r="G24" s="907"/>
      <c r="H24" s="907"/>
      <c r="I24" s="907"/>
      <c r="J24" s="907"/>
      <c r="K24" s="906">
        <f>SUM(L24+M24)</f>
        <v>2</v>
      </c>
      <c r="L24" s="907"/>
      <c r="M24" s="906">
        <v>2</v>
      </c>
      <c r="N24" s="906">
        <f>SUM(O24+P24)</f>
        <v>0</v>
      </c>
      <c r="O24" s="907"/>
      <c r="P24" s="907"/>
    </row>
    <row r="25" spans="1:16" ht="12">
      <c r="A25" s="905" t="s">
        <v>867</v>
      </c>
      <c r="B25" s="906">
        <f>SUM(C25+D25)</f>
        <v>57</v>
      </c>
      <c r="C25" s="906">
        <f t="shared" si="6"/>
        <v>9</v>
      </c>
      <c r="D25" s="906">
        <f t="shared" si="7"/>
        <v>48</v>
      </c>
      <c r="E25" s="906">
        <f>SUM(F25+G25)</f>
        <v>2</v>
      </c>
      <c r="F25" s="906">
        <v>2</v>
      </c>
      <c r="G25" s="907"/>
      <c r="H25" s="907"/>
      <c r="I25" s="907"/>
      <c r="J25" s="907"/>
      <c r="K25" s="906">
        <f>SUM(L25+M25)</f>
        <v>27</v>
      </c>
      <c r="L25" s="906">
        <v>4</v>
      </c>
      <c r="M25" s="906">
        <v>23</v>
      </c>
      <c r="N25" s="906">
        <f>SUM(O25+P25)</f>
        <v>28</v>
      </c>
      <c r="O25" s="906">
        <v>3</v>
      </c>
      <c r="P25" s="906">
        <v>25</v>
      </c>
    </row>
    <row r="26" spans="1:16" ht="12">
      <c r="A26" s="902" t="s">
        <v>868</v>
      </c>
      <c r="B26" s="903">
        <f aca="true" t="shared" si="8" ref="B26:B38">SUM(E26+H26+K26+N26)</f>
        <v>528</v>
      </c>
      <c r="C26" s="903">
        <f t="shared" si="6"/>
        <v>335</v>
      </c>
      <c r="D26" s="903">
        <f t="shared" si="7"/>
        <v>193</v>
      </c>
      <c r="E26" s="903">
        <f aca="true" t="shared" si="9" ref="E26:P26">SUM(E27:E38)</f>
        <v>34</v>
      </c>
      <c r="F26" s="903">
        <f t="shared" si="9"/>
        <v>26</v>
      </c>
      <c r="G26" s="903">
        <f t="shared" si="9"/>
        <v>8</v>
      </c>
      <c r="H26" s="903">
        <f t="shared" si="9"/>
        <v>118</v>
      </c>
      <c r="I26" s="903">
        <f t="shared" si="9"/>
        <v>83</v>
      </c>
      <c r="J26" s="903">
        <f t="shared" si="9"/>
        <v>35</v>
      </c>
      <c r="K26" s="903">
        <f t="shared" si="9"/>
        <v>187</v>
      </c>
      <c r="L26" s="903">
        <f t="shared" si="9"/>
        <v>71</v>
      </c>
      <c r="M26" s="903">
        <f t="shared" si="9"/>
        <v>116</v>
      </c>
      <c r="N26" s="903">
        <f t="shared" si="9"/>
        <v>189</v>
      </c>
      <c r="O26" s="903">
        <f t="shared" si="9"/>
        <v>155</v>
      </c>
      <c r="P26" s="903">
        <f t="shared" si="9"/>
        <v>34</v>
      </c>
    </row>
    <row r="27" spans="1:16" ht="12">
      <c r="A27" s="905" t="s">
        <v>869</v>
      </c>
      <c r="B27" s="906">
        <f t="shared" si="8"/>
        <v>5</v>
      </c>
      <c r="C27" s="906">
        <f t="shared" si="6"/>
        <v>3</v>
      </c>
      <c r="D27" s="906">
        <f t="shared" si="7"/>
        <v>2</v>
      </c>
      <c r="E27" s="906">
        <f aca="true" t="shared" si="10" ref="E27:E38">SUM(F27:G27)</f>
        <v>1</v>
      </c>
      <c r="F27" s="906">
        <v>1</v>
      </c>
      <c r="G27" s="907"/>
      <c r="H27" s="907"/>
      <c r="I27" s="907"/>
      <c r="J27" s="907"/>
      <c r="K27" s="906">
        <f aca="true" t="shared" si="11" ref="K27:K38">SUM(L27:M27)</f>
        <v>3</v>
      </c>
      <c r="L27" s="906">
        <v>2</v>
      </c>
      <c r="M27" s="906">
        <v>1</v>
      </c>
      <c r="N27" s="906">
        <f aca="true" t="shared" si="12" ref="N27:N38">SUM(O27:P27)</f>
        <v>1</v>
      </c>
      <c r="O27" s="907"/>
      <c r="P27" s="906">
        <v>1</v>
      </c>
    </row>
    <row r="28" spans="1:16" ht="12">
      <c r="A28" s="905" t="s">
        <v>870</v>
      </c>
      <c r="B28" s="906">
        <f t="shared" si="8"/>
        <v>11</v>
      </c>
      <c r="C28" s="906">
        <f t="shared" si="6"/>
        <v>5</v>
      </c>
      <c r="D28" s="906">
        <f t="shared" si="7"/>
        <v>6</v>
      </c>
      <c r="E28" s="906">
        <f t="shared" si="10"/>
        <v>2</v>
      </c>
      <c r="F28" s="908">
        <v>1</v>
      </c>
      <c r="G28" s="906">
        <v>1</v>
      </c>
      <c r="H28" s="906">
        <f aca="true" t="shared" si="13" ref="H28:H36">SUM(I28:J28)</f>
        <v>3</v>
      </c>
      <c r="I28" s="906">
        <v>1</v>
      </c>
      <c r="J28" s="906">
        <v>2</v>
      </c>
      <c r="K28" s="906">
        <f t="shared" si="11"/>
        <v>4</v>
      </c>
      <c r="L28" s="906">
        <v>2</v>
      </c>
      <c r="M28" s="906">
        <v>2</v>
      </c>
      <c r="N28" s="906">
        <f t="shared" si="12"/>
        <v>2</v>
      </c>
      <c r="O28" s="906">
        <v>1</v>
      </c>
      <c r="P28" s="906">
        <v>1</v>
      </c>
    </row>
    <row r="29" spans="1:16" ht="12">
      <c r="A29" s="905" t="s">
        <v>871</v>
      </c>
      <c r="B29" s="906">
        <f t="shared" si="8"/>
        <v>21</v>
      </c>
      <c r="C29" s="906">
        <f t="shared" si="6"/>
        <v>8</v>
      </c>
      <c r="D29" s="906">
        <f t="shared" si="7"/>
        <v>13</v>
      </c>
      <c r="E29" s="906">
        <f t="shared" si="10"/>
        <v>4</v>
      </c>
      <c r="F29" s="908">
        <v>4</v>
      </c>
      <c r="G29" s="907"/>
      <c r="H29" s="906">
        <f t="shared" si="13"/>
        <v>2</v>
      </c>
      <c r="I29" s="906">
        <v>1</v>
      </c>
      <c r="J29" s="906">
        <v>1</v>
      </c>
      <c r="K29" s="906">
        <f t="shared" si="11"/>
        <v>14</v>
      </c>
      <c r="L29" s="906">
        <v>3</v>
      </c>
      <c r="M29" s="906">
        <v>11</v>
      </c>
      <c r="N29" s="906">
        <f t="shared" si="12"/>
        <v>1</v>
      </c>
      <c r="O29" s="907"/>
      <c r="P29" s="906">
        <v>1</v>
      </c>
    </row>
    <row r="30" spans="1:16" ht="12">
      <c r="A30" s="905" t="s">
        <v>872</v>
      </c>
      <c r="B30" s="906">
        <f t="shared" si="8"/>
        <v>121</v>
      </c>
      <c r="C30" s="906">
        <f t="shared" si="6"/>
        <v>111</v>
      </c>
      <c r="D30" s="906">
        <f t="shared" si="7"/>
        <v>10</v>
      </c>
      <c r="E30" s="906">
        <f t="shared" si="10"/>
        <v>9</v>
      </c>
      <c r="F30" s="908">
        <v>9</v>
      </c>
      <c r="G30" s="907"/>
      <c r="H30" s="906">
        <f t="shared" si="13"/>
        <v>1</v>
      </c>
      <c r="I30" s="907"/>
      <c r="J30" s="906">
        <v>1</v>
      </c>
      <c r="K30" s="906">
        <f t="shared" si="11"/>
        <v>20</v>
      </c>
      <c r="L30" s="906">
        <v>16</v>
      </c>
      <c r="M30" s="906">
        <v>4</v>
      </c>
      <c r="N30" s="906">
        <f t="shared" si="12"/>
        <v>91</v>
      </c>
      <c r="O30" s="906">
        <v>86</v>
      </c>
      <c r="P30" s="906">
        <v>5</v>
      </c>
    </row>
    <row r="31" spans="1:16" ht="12">
      <c r="A31" s="905" t="s">
        <v>873</v>
      </c>
      <c r="B31" s="906">
        <f t="shared" si="8"/>
        <v>165</v>
      </c>
      <c r="C31" s="906">
        <f t="shared" si="6"/>
        <v>105</v>
      </c>
      <c r="D31" s="906">
        <f t="shared" si="7"/>
        <v>60</v>
      </c>
      <c r="E31" s="906">
        <f t="shared" si="10"/>
        <v>4</v>
      </c>
      <c r="F31" s="908">
        <v>2</v>
      </c>
      <c r="G31" s="906">
        <v>2</v>
      </c>
      <c r="H31" s="906">
        <f t="shared" si="13"/>
        <v>49</v>
      </c>
      <c r="I31" s="906">
        <v>37</v>
      </c>
      <c r="J31" s="906">
        <v>12</v>
      </c>
      <c r="K31" s="906">
        <f t="shared" si="11"/>
        <v>46</v>
      </c>
      <c r="L31" s="906">
        <v>16</v>
      </c>
      <c r="M31" s="906">
        <v>30</v>
      </c>
      <c r="N31" s="906">
        <f t="shared" si="12"/>
        <v>66</v>
      </c>
      <c r="O31" s="906">
        <v>50</v>
      </c>
      <c r="P31" s="906">
        <v>16</v>
      </c>
    </row>
    <row r="32" spans="1:16" ht="12">
      <c r="A32" s="905" t="s">
        <v>874</v>
      </c>
      <c r="B32" s="906">
        <f t="shared" si="8"/>
        <v>24</v>
      </c>
      <c r="C32" s="906">
        <f t="shared" si="6"/>
        <v>8</v>
      </c>
      <c r="D32" s="906">
        <f t="shared" si="7"/>
        <v>16</v>
      </c>
      <c r="E32" s="906">
        <f t="shared" si="10"/>
        <v>1</v>
      </c>
      <c r="F32" s="908">
        <v>1</v>
      </c>
      <c r="G32" s="907"/>
      <c r="H32" s="906">
        <f t="shared" si="13"/>
        <v>6</v>
      </c>
      <c r="I32" s="906">
        <v>3</v>
      </c>
      <c r="J32" s="906">
        <v>3</v>
      </c>
      <c r="K32" s="906">
        <f t="shared" si="11"/>
        <v>15</v>
      </c>
      <c r="L32" s="906">
        <v>3</v>
      </c>
      <c r="M32" s="906">
        <v>12</v>
      </c>
      <c r="N32" s="906">
        <f t="shared" si="12"/>
        <v>2</v>
      </c>
      <c r="O32" s="906">
        <v>1</v>
      </c>
      <c r="P32" s="906">
        <v>1</v>
      </c>
    </row>
    <row r="33" spans="1:16" ht="12">
      <c r="A33" s="905" t="s">
        <v>875</v>
      </c>
      <c r="B33" s="906">
        <f t="shared" si="8"/>
        <v>50</v>
      </c>
      <c r="C33" s="906">
        <f t="shared" si="6"/>
        <v>24</v>
      </c>
      <c r="D33" s="906">
        <f t="shared" si="7"/>
        <v>26</v>
      </c>
      <c r="E33" s="906">
        <f t="shared" si="10"/>
        <v>2</v>
      </c>
      <c r="F33" s="908"/>
      <c r="G33" s="906">
        <v>2</v>
      </c>
      <c r="H33" s="906">
        <f t="shared" si="13"/>
        <v>32</v>
      </c>
      <c r="I33" s="906">
        <v>20</v>
      </c>
      <c r="J33" s="906">
        <v>12</v>
      </c>
      <c r="K33" s="906">
        <f t="shared" si="11"/>
        <v>12</v>
      </c>
      <c r="L33" s="906">
        <v>3</v>
      </c>
      <c r="M33" s="906">
        <v>9</v>
      </c>
      <c r="N33" s="906">
        <f t="shared" si="12"/>
        <v>4</v>
      </c>
      <c r="O33" s="906">
        <v>1</v>
      </c>
      <c r="P33" s="906">
        <v>3</v>
      </c>
    </row>
    <row r="34" spans="1:16" ht="12">
      <c r="A34" s="905" t="s">
        <v>876</v>
      </c>
      <c r="B34" s="906">
        <f t="shared" si="8"/>
        <v>25</v>
      </c>
      <c r="C34" s="906">
        <f t="shared" si="6"/>
        <v>3</v>
      </c>
      <c r="D34" s="906">
        <f t="shared" si="7"/>
        <v>22</v>
      </c>
      <c r="E34" s="906">
        <f t="shared" si="10"/>
        <v>1</v>
      </c>
      <c r="F34" s="908">
        <v>1</v>
      </c>
      <c r="G34" s="907"/>
      <c r="H34" s="906">
        <f t="shared" si="13"/>
        <v>0</v>
      </c>
      <c r="I34" s="907"/>
      <c r="J34" s="907"/>
      <c r="K34" s="906">
        <f t="shared" si="11"/>
        <v>24</v>
      </c>
      <c r="L34" s="906">
        <v>2</v>
      </c>
      <c r="M34" s="906">
        <v>22</v>
      </c>
      <c r="N34" s="906">
        <f t="shared" si="12"/>
        <v>0</v>
      </c>
      <c r="O34" s="907"/>
      <c r="P34" s="907"/>
    </row>
    <row r="35" spans="1:16" ht="12">
      <c r="A35" s="905" t="s">
        <v>877</v>
      </c>
      <c r="B35" s="906">
        <f t="shared" si="8"/>
        <v>16</v>
      </c>
      <c r="C35" s="906">
        <f t="shared" si="6"/>
        <v>8</v>
      </c>
      <c r="D35" s="906">
        <f t="shared" si="7"/>
        <v>8</v>
      </c>
      <c r="E35" s="906">
        <f t="shared" si="10"/>
        <v>4</v>
      </c>
      <c r="F35" s="908">
        <v>2</v>
      </c>
      <c r="G35" s="906">
        <v>2</v>
      </c>
      <c r="H35" s="906">
        <f t="shared" si="13"/>
        <v>7</v>
      </c>
      <c r="I35" s="906">
        <v>4</v>
      </c>
      <c r="J35" s="906">
        <v>3</v>
      </c>
      <c r="K35" s="906">
        <f t="shared" si="11"/>
        <v>4</v>
      </c>
      <c r="L35" s="906">
        <v>1</v>
      </c>
      <c r="M35" s="906">
        <v>3</v>
      </c>
      <c r="N35" s="906">
        <f t="shared" si="12"/>
        <v>1</v>
      </c>
      <c r="O35" s="906">
        <v>1</v>
      </c>
      <c r="P35" s="907"/>
    </row>
    <row r="36" spans="1:16" ht="12">
      <c r="A36" s="905" t="s">
        <v>878</v>
      </c>
      <c r="B36" s="906">
        <f t="shared" si="8"/>
        <v>12</v>
      </c>
      <c r="C36" s="906">
        <f t="shared" si="6"/>
        <v>4</v>
      </c>
      <c r="D36" s="906">
        <f t="shared" si="7"/>
        <v>8</v>
      </c>
      <c r="E36" s="906">
        <f t="shared" si="10"/>
        <v>4</v>
      </c>
      <c r="F36" s="908">
        <v>3</v>
      </c>
      <c r="G36" s="906">
        <v>1</v>
      </c>
      <c r="H36" s="906">
        <f t="shared" si="13"/>
        <v>0</v>
      </c>
      <c r="I36" s="907"/>
      <c r="J36" s="907"/>
      <c r="K36" s="906">
        <f t="shared" si="11"/>
        <v>6</v>
      </c>
      <c r="L36" s="906">
        <v>1</v>
      </c>
      <c r="M36" s="906">
        <v>5</v>
      </c>
      <c r="N36" s="906">
        <f t="shared" si="12"/>
        <v>2</v>
      </c>
      <c r="O36" s="907"/>
      <c r="P36" s="906">
        <v>2</v>
      </c>
    </row>
    <row r="37" spans="1:16" ht="12">
      <c r="A37" s="905" t="s">
        <v>879</v>
      </c>
      <c r="B37" s="906">
        <f t="shared" si="8"/>
        <v>4</v>
      </c>
      <c r="C37" s="906">
        <f t="shared" si="6"/>
        <v>2</v>
      </c>
      <c r="D37" s="906">
        <f t="shared" si="7"/>
        <v>2</v>
      </c>
      <c r="E37" s="906">
        <f t="shared" si="10"/>
        <v>2</v>
      </c>
      <c r="F37" s="908">
        <v>2</v>
      </c>
      <c r="G37" s="907"/>
      <c r="H37" s="907"/>
      <c r="I37" s="907"/>
      <c r="J37" s="907"/>
      <c r="K37" s="906">
        <f t="shared" si="11"/>
        <v>1</v>
      </c>
      <c r="L37" s="907"/>
      <c r="M37" s="906">
        <v>1</v>
      </c>
      <c r="N37" s="906">
        <f t="shared" si="12"/>
        <v>1</v>
      </c>
      <c r="O37" s="907"/>
      <c r="P37" s="906">
        <v>1</v>
      </c>
    </row>
    <row r="38" spans="1:16" ht="12">
      <c r="A38" s="905" t="s">
        <v>880</v>
      </c>
      <c r="B38" s="906">
        <f t="shared" si="8"/>
        <v>74</v>
      </c>
      <c r="C38" s="906">
        <f t="shared" si="6"/>
        <v>54</v>
      </c>
      <c r="D38" s="906">
        <f t="shared" si="7"/>
        <v>20</v>
      </c>
      <c r="E38" s="906">
        <f t="shared" si="10"/>
        <v>0</v>
      </c>
      <c r="F38" s="908"/>
      <c r="G38" s="907"/>
      <c r="H38" s="906">
        <f>SUM(I38:J38)</f>
        <v>18</v>
      </c>
      <c r="I38" s="906">
        <v>17</v>
      </c>
      <c r="J38" s="906">
        <v>1</v>
      </c>
      <c r="K38" s="906">
        <f t="shared" si="11"/>
        <v>38</v>
      </c>
      <c r="L38" s="906">
        <v>22</v>
      </c>
      <c r="M38" s="906">
        <v>16</v>
      </c>
      <c r="N38" s="906">
        <f t="shared" si="12"/>
        <v>18</v>
      </c>
      <c r="O38" s="906">
        <v>15</v>
      </c>
      <c r="P38" s="906">
        <v>3</v>
      </c>
    </row>
    <row r="39" spans="1:16" ht="12">
      <c r="A39" s="909" t="s">
        <v>827</v>
      </c>
      <c r="B39" s="909"/>
      <c r="C39" s="910"/>
      <c r="D39" s="910"/>
      <c r="E39" s="910"/>
      <c r="F39" s="910"/>
      <c r="G39" s="910"/>
      <c r="H39" s="909"/>
      <c r="I39" s="909"/>
      <c r="J39" s="909"/>
      <c r="K39" s="909"/>
      <c r="L39" s="909"/>
      <c r="M39" s="909"/>
      <c r="N39" s="909"/>
      <c r="O39" s="911" t="s">
        <v>881</v>
      </c>
      <c r="P39" s="909"/>
    </row>
    <row r="40" spans="1:16" ht="12">
      <c r="A40" s="909" t="s">
        <v>840</v>
      </c>
      <c r="B40" s="909"/>
      <c r="C40" s="909"/>
      <c r="D40" s="909"/>
      <c r="E40" s="909"/>
      <c r="F40" s="909"/>
      <c r="G40" s="909"/>
      <c r="H40" s="909"/>
      <c r="I40" s="909"/>
      <c r="J40" s="909"/>
      <c r="K40" s="909"/>
      <c r="L40" s="909"/>
      <c r="M40" s="909"/>
      <c r="N40" s="909"/>
      <c r="O40" s="909"/>
      <c r="P40" s="909"/>
    </row>
    <row r="41" spans="1:16" ht="12">
      <c r="A41" s="909"/>
      <c r="B41" s="909"/>
      <c r="C41" s="909"/>
      <c r="D41" s="909"/>
      <c r="E41" s="909"/>
      <c r="F41" s="909"/>
      <c r="G41" s="909"/>
      <c r="H41" s="909"/>
      <c r="I41" s="909"/>
      <c r="J41" s="909"/>
      <c r="K41" s="909"/>
      <c r="L41" s="909"/>
      <c r="M41" s="909"/>
      <c r="N41" s="909"/>
      <c r="O41" s="909"/>
      <c r="P41" s="909"/>
    </row>
  </sheetData>
  <sheetProtection password="CA55" sheet="1" objects="1" scenarios="1"/>
  <mergeCells count="8">
    <mergeCell ref="A2:P2"/>
    <mergeCell ref="A3:P3"/>
    <mergeCell ref="A4:P4"/>
    <mergeCell ref="B7:D7"/>
    <mergeCell ref="E7:G7"/>
    <mergeCell ref="H7:J7"/>
    <mergeCell ref="K7:M7"/>
    <mergeCell ref="N7:P7"/>
  </mergeCells>
  <printOptions horizontalCentered="1"/>
  <pageMargins left="0.3937007874015748" right="0.35" top="0.984251968503937" bottom="0.984251968503937" header="0" footer="0.9448818897637796"/>
  <pageSetup horizontalDpi="300" verticalDpi="3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91"/>
  <sheetViews>
    <sheetView showGridLines="0" workbookViewId="0" topLeftCell="A48">
      <selection activeCell="A60" sqref="A60"/>
    </sheetView>
  </sheetViews>
  <sheetFormatPr defaultColWidth="15.3984375" defaultRowHeight="9"/>
  <cols>
    <col min="1" max="1" width="60.19921875" style="912" customWidth="1"/>
    <col min="2" max="3" width="17.796875" style="912" customWidth="1"/>
    <col min="4" max="4" width="13.3984375" style="912" customWidth="1"/>
    <col min="5" max="5" width="4.19921875" style="912" customWidth="1"/>
    <col min="6" max="6" width="18" style="912" customWidth="1"/>
    <col min="7" max="7" width="19.796875" style="912" customWidth="1"/>
    <col min="8" max="8" width="15.3984375" style="912" customWidth="1"/>
    <col min="9" max="9" width="10.59765625" style="912" customWidth="1"/>
    <col min="10" max="16384" width="15.3984375" style="912" customWidth="1"/>
  </cols>
  <sheetData>
    <row r="2" spans="1:7" ht="12">
      <c r="A2" s="1230" t="s">
        <v>74</v>
      </c>
      <c r="B2" s="1230"/>
      <c r="C2" s="1230"/>
      <c r="D2" s="1230"/>
      <c r="E2" s="1230"/>
      <c r="F2" s="1230"/>
      <c r="G2" s="1230"/>
    </row>
    <row r="3" spans="1:10" ht="12">
      <c r="A3" s="1230" t="s">
        <v>882</v>
      </c>
      <c r="B3" s="1230"/>
      <c r="C3" s="1230"/>
      <c r="D3" s="1230"/>
      <c r="E3" s="1230"/>
      <c r="F3" s="1230"/>
      <c r="G3" s="1230"/>
      <c r="J3" s="913" t="s">
        <v>52</v>
      </c>
    </row>
    <row r="4" spans="1:7" ht="12">
      <c r="A4" s="1230" t="s">
        <v>883</v>
      </c>
      <c r="B4" s="1230"/>
      <c r="C4" s="1230"/>
      <c r="D4" s="1230"/>
      <c r="E4" s="1230"/>
      <c r="F4" s="1230"/>
      <c r="G4" s="1230"/>
    </row>
    <row r="5" spans="1:7" ht="12">
      <c r="A5" s="1230" t="s">
        <v>884</v>
      </c>
      <c r="B5" s="1230"/>
      <c r="C5" s="1230"/>
      <c r="D5" s="1230"/>
      <c r="E5" s="1230"/>
      <c r="F5" s="1230"/>
      <c r="G5" s="1230"/>
    </row>
    <row r="6" spans="1:7" ht="12">
      <c r="A6" s="914"/>
      <c r="B6" s="914"/>
      <c r="C6" s="914"/>
      <c r="D6" s="914"/>
      <c r="E6" s="914"/>
      <c r="F6" s="914"/>
      <c r="G6" s="914"/>
    </row>
    <row r="7" spans="1:7" ht="12">
      <c r="A7" s="915" t="s">
        <v>885</v>
      </c>
      <c r="B7" s="914"/>
      <c r="C7" s="914"/>
      <c r="D7" s="914"/>
      <c r="E7" s="914"/>
      <c r="F7" s="914"/>
      <c r="G7" s="914"/>
    </row>
    <row r="8" spans="1:7" ht="12">
      <c r="A8" s="916"/>
      <c r="B8" s="1227" t="s">
        <v>886</v>
      </c>
      <c r="C8" s="1228"/>
      <c r="D8" s="1228"/>
      <c r="E8" s="1228"/>
      <c r="F8" s="1228"/>
      <c r="G8" s="1229"/>
    </row>
    <row r="9" spans="1:7" ht="12">
      <c r="A9" s="917" t="s">
        <v>887</v>
      </c>
      <c r="B9" s="918"/>
      <c r="C9" s="918"/>
      <c r="D9" s="918"/>
      <c r="E9" s="919"/>
      <c r="F9" s="918"/>
      <c r="G9" s="920"/>
    </row>
    <row r="10" spans="1:7" ht="12">
      <c r="A10" s="921"/>
      <c r="B10" s="922" t="s">
        <v>128</v>
      </c>
      <c r="C10" s="923" t="s">
        <v>888</v>
      </c>
      <c r="D10" s="1225" t="s">
        <v>818</v>
      </c>
      <c r="E10" s="1226"/>
      <c r="F10" s="923" t="s">
        <v>889</v>
      </c>
      <c r="G10" s="922" t="s">
        <v>890</v>
      </c>
    </row>
    <row r="11" spans="1:7" ht="12">
      <c r="A11" s="924" t="s">
        <v>82</v>
      </c>
      <c r="B11" s="925">
        <f aca="true" t="shared" si="0" ref="B11:B18">SUM(C11:G11)</f>
        <v>2509</v>
      </c>
      <c r="C11" s="925">
        <f>SUM(C13+C19+C39+C56)</f>
        <v>118</v>
      </c>
      <c r="D11" s="926">
        <f>SUM(D13+D19+D39+D56)</f>
        <v>1316</v>
      </c>
      <c r="E11" s="927" t="s">
        <v>187</v>
      </c>
      <c r="F11" s="928">
        <f>SUM(F13+F19+F39+F56)</f>
        <v>533</v>
      </c>
      <c r="G11" s="925">
        <f>SUM(G13+G19+G39+G56)</f>
        <v>542</v>
      </c>
    </row>
    <row r="12" spans="1:7" ht="12">
      <c r="A12" s="929" t="s">
        <v>891</v>
      </c>
      <c r="B12" s="925">
        <f t="shared" si="0"/>
        <v>1663</v>
      </c>
      <c r="C12" s="925">
        <f>SUM(C19+C39+C13)</f>
        <v>71</v>
      </c>
      <c r="D12" s="926">
        <f>SUM(D13+D19+D39)</f>
        <v>1075</v>
      </c>
      <c r="E12" s="930"/>
      <c r="F12" s="928">
        <f>SUM(F19+F39+F13)</f>
        <v>224</v>
      </c>
      <c r="G12" s="925">
        <f>SUM(G19+G39)</f>
        <v>293</v>
      </c>
    </row>
    <row r="13" spans="1:7" ht="12">
      <c r="A13" s="924" t="s">
        <v>84</v>
      </c>
      <c r="B13" s="925">
        <f t="shared" si="0"/>
        <v>22</v>
      </c>
      <c r="C13" s="931"/>
      <c r="D13" s="926">
        <f>SUM(D14+D16)</f>
        <v>22</v>
      </c>
      <c r="E13" s="930"/>
      <c r="F13" s="930"/>
      <c r="G13" s="931"/>
    </row>
    <row r="14" spans="1:7" ht="12">
      <c r="A14" s="924" t="s">
        <v>85</v>
      </c>
      <c r="B14" s="925">
        <f t="shared" si="0"/>
        <v>9</v>
      </c>
      <c r="C14" s="931"/>
      <c r="D14" s="926">
        <f>SUM(D15)</f>
        <v>9</v>
      </c>
      <c r="E14" s="930"/>
      <c r="F14" s="930"/>
      <c r="G14" s="931"/>
    </row>
    <row r="15" spans="1:7" ht="12">
      <c r="A15" s="932" t="s">
        <v>601</v>
      </c>
      <c r="B15" s="933">
        <f t="shared" si="0"/>
        <v>9</v>
      </c>
      <c r="C15" s="934"/>
      <c r="D15" s="935">
        <v>9</v>
      </c>
      <c r="E15" s="936"/>
      <c r="F15" s="936"/>
      <c r="G15" s="934"/>
    </row>
    <row r="16" spans="1:7" ht="12">
      <c r="A16" s="924" t="s">
        <v>87</v>
      </c>
      <c r="B16" s="925">
        <f t="shared" si="0"/>
        <v>13</v>
      </c>
      <c r="C16" s="931"/>
      <c r="D16" s="926">
        <f>SUM(D17:D18)</f>
        <v>13</v>
      </c>
      <c r="E16" s="930"/>
      <c r="F16" s="930"/>
      <c r="G16" s="931"/>
    </row>
    <row r="17" spans="1:7" ht="12">
      <c r="A17" s="932" t="s">
        <v>602</v>
      </c>
      <c r="B17" s="933">
        <f t="shared" si="0"/>
        <v>6</v>
      </c>
      <c r="C17" s="934"/>
      <c r="D17" s="935">
        <v>6</v>
      </c>
      <c r="E17" s="936"/>
      <c r="F17" s="936"/>
      <c r="G17" s="934"/>
    </row>
    <row r="18" spans="1:7" ht="12">
      <c r="A18" s="932" t="s">
        <v>603</v>
      </c>
      <c r="B18" s="933">
        <f t="shared" si="0"/>
        <v>7</v>
      </c>
      <c r="C18" s="934"/>
      <c r="D18" s="935">
        <v>7</v>
      </c>
      <c r="E18" s="936"/>
      <c r="F18" s="936"/>
      <c r="G18" s="934"/>
    </row>
    <row r="19" spans="1:7" ht="12">
      <c r="A19" s="924" t="s">
        <v>90</v>
      </c>
      <c r="B19" s="925">
        <f>SUM(B20:B38)</f>
        <v>773</v>
      </c>
      <c r="C19" s="925">
        <f>SUM(C20:C38)</f>
        <v>32</v>
      </c>
      <c r="D19" s="926">
        <f>SUM(D20+D21+D22+D27+D28+D33+D34+D35+D36+D37+D38)</f>
        <v>455</v>
      </c>
      <c r="E19" s="930"/>
      <c r="F19" s="928">
        <f>SUM(F20:F38)</f>
        <v>118</v>
      </c>
      <c r="G19" s="925">
        <f>SUM(G20:G38)</f>
        <v>168</v>
      </c>
    </row>
    <row r="20" spans="1:10" ht="12">
      <c r="A20" s="932" t="s">
        <v>604</v>
      </c>
      <c r="B20" s="933">
        <f>SUM(C20:G20)</f>
        <v>104</v>
      </c>
      <c r="C20" s="933">
        <v>5</v>
      </c>
      <c r="D20" s="937">
        <v>49</v>
      </c>
      <c r="E20" s="936"/>
      <c r="F20" s="938">
        <v>14</v>
      </c>
      <c r="G20" s="939">
        <v>36</v>
      </c>
      <c r="H20" s="940"/>
      <c r="J20" s="940"/>
    </row>
    <row r="21" spans="1:7" ht="12">
      <c r="A21" s="932" t="s">
        <v>138</v>
      </c>
      <c r="B21" s="933">
        <f>SUM(C21:G21)</f>
        <v>13</v>
      </c>
      <c r="C21" s="933">
        <v>1</v>
      </c>
      <c r="D21" s="935">
        <v>7</v>
      </c>
      <c r="E21" s="936"/>
      <c r="F21" s="938">
        <v>2</v>
      </c>
      <c r="G21" s="933">
        <v>3</v>
      </c>
    </row>
    <row r="22" spans="1:10" ht="12">
      <c r="A22" s="932" t="s">
        <v>184</v>
      </c>
      <c r="B22" s="933">
        <f>SUM(C22:G22)</f>
        <v>68</v>
      </c>
      <c r="C22" s="933">
        <v>3</v>
      </c>
      <c r="D22" s="937">
        <f>SUM(D23:D26)</f>
        <v>51</v>
      </c>
      <c r="E22" s="936"/>
      <c r="F22" s="938">
        <v>8</v>
      </c>
      <c r="G22" s="939">
        <v>6</v>
      </c>
      <c r="H22" s="940"/>
      <c r="J22" s="940"/>
    </row>
    <row r="23" spans="1:7" ht="12">
      <c r="A23" s="932" t="s">
        <v>892</v>
      </c>
      <c r="B23" s="934"/>
      <c r="C23" s="934"/>
      <c r="D23" s="935">
        <v>17</v>
      </c>
      <c r="E23" s="936"/>
      <c r="F23" s="936"/>
      <c r="G23" s="934"/>
    </row>
    <row r="24" spans="1:7" ht="12">
      <c r="A24" s="932" t="s">
        <v>893</v>
      </c>
      <c r="B24" s="934"/>
      <c r="C24" s="934"/>
      <c r="D24" s="941">
        <v>16</v>
      </c>
      <c r="E24" s="942"/>
      <c r="F24" s="936"/>
      <c r="G24" s="934"/>
    </row>
    <row r="25" spans="1:7" ht="12">
      <c r="A25" s="932" t="s">
        <v>894</v>
      </c>
      <c r="B25" s="934"/>
      <c r="C25" s="934"/>
      <c r="D25" s="935">
        <v>6</v>
      </c>
      <c r="E25" s="936"/>
      <c r="F25" s="936"/>
      <c r="G25" s="934"/>
    </row>
    <row r="26" spans="1:7" ht="12">
      <c r="A26" s="932" t="s">
        <v>895</v>
      </c>
      <c r="B26" s="934"/>
      <c r="C26" s="934"/>
      <c r="D26" s="935">
        <v>12</v>
      </c>
      <c r="E26" s="936"/>
      <c r="F26" s="936"/>
      <c r="G26" s="934"/>
    </row>
    <row r="27" spans="1:10" ht="12">
      <c r="A27" s="932" t="s">
        <v>186</v>
      </c>
      <c r="B27" s="933">
        <f>SUM(C27:G27)</f>
        <v>54</v>
      </c>
      <c r="C27" s="933">
        <v>2</v>
      </c>
      <c r="D27" s="937">
        <v>43</v>
      </c>
      <c r="E27" s="936"/>
      <c r="F27" s="938">
        <v>6</v>
      </c>
      <c r="G27" s="939">
        <v>3</v>
      </c>
      <c r="H27" s="940"/>
      <c r="J27" s="940"/>
    </row>
    <row r="28" spans="1:8" ht="12">
      <c r="A28" s="932" t="s">
        <v>839</v>
      </c>
      <c r="B28" s="933">
        <f>SUM(C28:G28)</f>
        <v>47</v>
      </c>
      <c r="C28" s="933">
        <v>5</v>
      </c>
      <c r="D28" s="935">
        <v>28</v>
      </c>
      <c r="E28" s="936"/>
      <c r="F28" s="938">
        <v>9</v>
      </c>
      <c r="G28" s="939">
        <v>5</v>
      </c>
      <c r="H28" s="940"/>
    </row>
    <row r="29" spans="1:7" ht="12">
      <c r="A29" s="932" t="s">
        <v>892</v>
      </c>
      <c r="B29" s="934"/>
      <c r="C29" s="934"/>
      <c r="D29" s="943"/>
      <c r="E29" s="936"/>
      <c r="F29" s="936"/>
      <c r="G29" s="934"/>
    </row>
    <row r="30" spans="1:7" ht="12">
      <c r="A30" s="932" t="s">
        <v>896</v>
      </c>
      <c r="B30" s="934"/>
      <c r="C30" s="934"/>
      <c r="D30" s="943"/>
      <c r="E30" s="936"/>
      <c r="F30" s="936"/>
      <c r="G30" s="934"/>
    </row>
    <row r="31" spans="1:7" ht="12">
      <c r="A31" s="932" t="s">
        <v>897</v>
      </c>
      <c r="B31" s="934"/>
      <c r="C31" s="934"/>
      <c r="D31" s="943"/>
      <c r="E31" s="936"/>
      <c r="F31" s="936"/>
      <c r="G31" s="934"/>
    </row>
    <row r="32" spans="1:10" ht="12">
      <c r="A32" s="932" t="s">
        <v>297</v>
      </c>
      <c r="B32" s="934"/>
      <c r="C32" s="934"/>
      <c r="D32" s="943"/>
      <c r="E32" s="936"/>
      <c r="F32" s="936"/>
      <c r="G32" s="934"/>
      <c r="J32" s="940"/>
    </row>
    <row r="33" spans="1:10" ht="12">
      <c r="A33" s="932" t="s">
        <v>149</v>
      </c>
      <c r="B33" s="933">
        <f aca="true" t="shared" si="1" ref="B33:B38">SUM(C33:G33)</f>
        <v>55</v>
      </c>
      <c r="C33" s="933">
        <v>1</v>
      </c>
      <c r="D33" s="944">
        <v>21</v>
      </c>
      <c r="E33" s="945"/>
      <c r="F33" s="938">
        <v>4</v>
      </c>
      <c r="G33" s="939">
        <v>29</v>
      </c>
      <c r="H33" s="940"/>
      <c r="J33" s="940"/>
    </row>
    <row r="34" spans="1:10" ht="12">
      <c r="A34" s="932" t="s">
        <v>150</v>
      </c>
      <c r="B34" s="933">
        <f t="shared" si="1"/>
        <v>42</v>
      </c>
      <c r="C34" s="933">
        <v>2</v>
      </c>
      <c r="D34" s="935">
        <v>26</v>
      </c>
      <c r="E34" s="936"/>
      <c r="F34" s="938">
        <v>8</v>
      </c>
      <c r="G34" s="939">
        <v>6</v>
      </c>
      <c r="H34" s="940"/>
      <c r="J34" s="940"/>
    </row>
    <row r="35" spans="1:10" ht="12">
      <c r="A35" s="932" t="s">
        <v>151</v>
      </c>
      <c r="B35" s="933">
        <f t="shared" si="1"/>
        <v>178</v>
      </c>
      <c r="C35" s="933">
        <v>2</v>
      </c>
      <c r="D35" s="935">
        <v>136</v>
      </c>
      <c r="E35" s="936"/>
      <c r="F35" s="938">
        <v>24</v>
      </c>
      <c r="G35" s="939">
        <v>16</v>
      </c>
      <c r="H35" s="940"/>
      <c r="J35" s="940"/>
    </row>
    <row r="36" spans="1:10" ht="12">
      <c r="A36" s="932" t="s">
        <v>152</v>
      </c>
      <c r="B36" s="933">
        <f t="shared" si="1"/>
        <v>72</v>
      </c>
      <c r="C36" s="933">
        <v>3</v>
      </c>
      <c r="D36" s="935">
        <v>15</v>
      </c>
      <c r="E36" s="936"/>
      <c r="F36" s="938">
        <v>11</v>
      </c>
      <c r="G36" s="939">
        <v>43</v>
      </c>
      <c r="H36" s="940"/>
      <c r="J36" s="940"/>
    </row>
    <row r="37" spans="1:10" ht="12">
      <c r="A37" s="932" t="s">
        <v>153</v>
      </c>
      <c r="B37" s="933">
        <f t="shared" si="1"/>
        <v>62</v>
      </c>
      <c r="C37" s="933">
        <v>3</v>
      </c>
      <c r="D37" s="935">
        <v>34</v>
      </c>
      <c r="E37" s="936"/>
      <c r="F37" s="938">
        <v>14</v>
      </c>
      <c r="G37" s="939">
        <v>11</v>
      </c>
      <c r="H37" s="940"/>
      <c r="J37" s="940"/>
    </row>
    <row r="38" spans="1:8" ht="12">
      <c r="A38" s="932" t="s">
        <v>154</v>
      </c>
      <c r="B38" s="933">
        <f t="shared" si="1"/>
        <v>78</v>
      </c>
      <c r="C38" s="933">
        <v>5</v>
      </c>
      <c r="D38" s="935">
        <v>45</v>
      </c>
      <c r="E38" s="936"/>
      <c r="F38" s="938">
        <v>18</v>
      </c>
      <c r="G38" s="939">
        <v>10</v>
      </c>
      <c r="H38" s="940"/>
    </row>
    <row r="39" spans="1:8" ht="12">
      <c r="A39" s="924" t="s">
        <v>109</v>
      </c>
      <c r="B39" s="925">
        <f>SUM(B40:B55)</f>
        <v>868</v>
      </c>
      <c r="C39" s="925">
        <f>SUM(C40:C55)</f>
        <v>39</v>
      </c>
      <c r="D39" s="926">
        <f>SUM(D40:D55)</f>
        <v>598</v>
      </c>
      <c r="E39" s="930"/>
      <c r="F39" s="928">
        <f>SUM(F40:F55)</f>
        <v>106</v>
      </c>
      <c r="G39" s="925">
        <f>SUM(G40:G55)</f>
        <v>125</v>
      </c>
      <c r="H39" s="940"/>
    </row>
    <row r="40" spans="1:10" ht="12">
      <c r="A40" s="932" t="s">
        <v>155</v>
      </c>
      <c r="B40" s="933">
        <f aca="true" t="shared" si="2" ref="B40:B56">SUM(C40:G40)</f>
        <v>212</v>
      </c>
      <c r="C40" s="933">
        <v>10</v>
      </c>
      <c r="D40" s="937">
        <v>149</v>
      </c>
      <c r="E40" s="936"/>
      <c r="F40" s="938">
        <v>31</v>
      </c>
      <c r="G40" s="939">
        <v>22</v>
      </c>
      <c r="H40" s="940"/>
      <c r="J40" s="940"/>
    </row>
    <row r="41" spans="1:10" ht="12">
      <c r="A41" s="932" t="s">
        <v>156</v>
      </c>
      <c r="B41" s="933">
        <f t="shared" si="2"/>
        <v>45</v>
      </c>
      <c r="C41" s="933">
        <v>5</v>
      </c>
      <c r="D41" s="937">
        <v>32</v>
      </c>
      <c r="E41" s="936"/>
      <c r="F41" s="938">
        <v>2</v>
      </c>
      <c r="G41" s="939">
        <v>6</v>
      </c>
      <c r="H41" s="940"/>
      <c r="J41" s="940"/>
    </row>
    <row r="42" spans="1:10" ht="12">
      <c r="A42" s="932" t="s">
        <v>157</v>
      </c>
      <c r="B42" s="933">
        <f t="shared" si="2"/>
        <v>48</v>
      </c>
      <c r="C42" s="933">
        <v>3</v>
      </c>
      <c r="D42" s="937">
        <v>34</v>
      </c>
      <c r="E42" s="936"/>
      <c r="F42" s="938">
        <v>4</v>
      </c>
      <c r="G42" s="939">
        <v>7</v>
      </c>
      <c r="H42" s="940"/>
      <c r="J42" s="940"/>
    </row>
    <row r="43" spans="1:10" ht="12">
      <c r="A43" s="932" t="s">
        <v>158</v>
      </c>
      <c r="B43" s="933">
        <f t="shared" si="2"/>
        <v>39</v>
      </c>
      <c r="C43" s="933">
        <v>3</v>
      </c>
      <c r="D43" s="937">
        <v>26</v>
      </c>
      <c r="E43" s="936"/>
      <c r="F43" s="938">
        <v>4</v>
      </c>
      <c r="G43" s="939">
        <v>6</v>
      </c>
      <c r="H43" s="940"/>
      <c r="J43" s="940"/>
    </row>
    <row r="44" spans="1:10" ht="12">
      <c r="A44" s="932" t="s">
        <v>159</v>
      </c>
      <c r="B44" s="933">
        <f t="shared" si="2"/>
        <v>67</v>
      </c>
      <c r="C44" s="933">
        <v>3</v>
      </c>
      <c r="D44" s="937">
        <v>52</v>
      </c>
      <c r="E44" s="936"/>
      <c r="F44" s="938">
        <v>6</v>
      </c>
      <c r="G44" s="939">
        <v>6</v>
      </c>
      <c r="H44" s="940"/>
      <c r="J44" s="940"/>
    </row>
    <row r="45" spans="1:10" ht="12">
      <c r="A45" s="932" t="s">
        <v>160</v>
      </c>
      <c r="B45" s="933">
        <f t="shared" si="2"/>
        <v>45</v>
      </c>
      <c r="C45" s="933">
        <v>2</v>
      </c>
      <c r="D45" s="937">
        <v>30</v>
      </c>
      <c r="E45" s="936"/>
      <c r="F45" s="938">
        <v>6</v>
      </c>
      <c r="G45" s="939">
        <v>7</v>
      </c>
      <c r="H45" s="940"/>
      <c r="J45" s="940"/>
    </row>
    <row r="46" spans="1:10" ht="12">
      <c r="A46" s="932" t="s">
        <v>161</v>
      </c>
      <c r="B46" s="933">
        <f t="shared" si="2"/>
        <v>42</v>
      </c>
      <c r="C46" s="933">
        <v>3</v>
      </c>
      <c r="D46" s="937">
        <v>26</v>
      </c>
      <c r="E46" s="936"/>
      <c r="F46" s="938">
        <v>6</v>
      </c>
      <c r="G46" s="939">
        <v>7</v>
      </c>
      <c r="H46" s="940"/>
      <c r="J46" s="940"/>
    </row>
    <row r="47" spans="1:10" ht="12">
      <c r="A47" s="932" t="s">
        <v>162</v>
      </c>
      <c r="B47" s="933">
        <f t="shared" si="2"/>
        <v>32</v>
      </c>
      <c r="C47" s="933">
        <v>2</v>
      </c>
      <c r="D47" s="946">
        <v>19</v>
      </c>
      <c r="E47" s="945"/>
      <c r="F47" s="938">
        <v>4</v>
      </c>
      <c r="G47" s="939">
        <v>7</v>
      </c>
      <c r="H47" s="940"/>
      <c r="J47" s="940"/>
    </row>
    <row r="48" spans="1:10" ht="12">
      <c r="A48" s="932" t="s">
        <v>163</v>
      </c>
      <c r="B48" s="933">
        <f t="shared" si="2"/>
        <v>22</v>
      </c>
      <c r="C48" s="934"/>
      <c r="D48" s="937">
        <v>15</v>
      </c>
      <c r="E48" s="936"/>
      <c r="F48" s="938">
        <v>2</v>
      </c>
      <c r="G48" s="939">
        <v>5</v>
      </c>
      <c r="H48" s="940"/>
      <c r="J48" s="940"/>
    </row>
    <row r="49" spans="1:10" ht="12">
      <c r="A49" s="932" t="s">
        <v>164</v>
      </c>
      <c r="B49" s="933">
        <f t="shared" si="2"/>
        <v>29</v>
      </c>
      <c r="C49" s="934"/>
      <c r="D49" s="937">
        <v>20</v>
      </c>
      <c r="E49" s="936"/>
      <c r="F49" s="938">
        <v>2</v>
      </c>
      <c r="G49" s="939">
        <v>7</v>
      </c>
      <c r="H49" s="940"/>
      <c r="J49" s="940"/>
    </row>
    <row r="50" spans="1:10" ht="12">
      <c r="A50" s="932" t="s">
        <v>165</v>
      </c>
      <c r="B50" s="933">
        <f t="shared" si="2"/>
        <v>29</v>
      </c>
      <c r="C50" s="934"/>
      <c r="D50" s="937">
        <v>22</v>
      </c>
      <c r="E50" s="936"/>
      <c r="F50" s="938">
        <v>2</v>
      </c>
      <c r="G50" s="939">
        <v>5</v>
      </c>
      <c r="H50" s="940"/>
      <c r="J50" s="940"/>
    </row>
    <row r="51" spans="1:10" ht="12">
      <c r="A51" s="932" t="s">
        <v>166</v>
      </c>
      <c r="B51" s="933">
        <f t="shared" si="2"/>
        <v>25</v>
      </c>
      <c r="C51" s="933">
        <v>3</v>
      </c>
      <c r="D51" s="937">
        <v>13</v>
      </c>
      <c r="E51" s="936"/>
      <c r="F51" s="938">
        <v>2</v>
      </c>
      <c r="G51" s="939">
        <v>7</v>
      </c>
      <c r="H51" s="940"/>
      <c r="J51" s="940"/>
    </row>
    <row r="52" spans="1:10" ht="12">
      <c r="A52" s="932" t="s">
        <v>167</v>
      </c>
      <c r="B52" s="933">
        <f t="shared" si="2"/>
        <v>102</v>
      </c>
      <c r="C52" s="933">
        <v>2</v>
      </c>
      <c r="D52" s="937">
        <v>69</v>
      </c>
      <c r="E52" s="936"/>
      <c r="F52" s="938">
        <v>16</v>
      </c>
      <c r="G52" s="939">
        <v>15</v>
      </c>
      <c r="H52" s="940"/>
      <c r="J52" s="940"/>
    </row>
    <row r="53" spans="1:10" ht="12">
      <c r="A53" s="932" t="s">
        <v>168</v>
      </c>
      <c r="B53" s="933">
        <f t="shared" si="2"/>
        <v>35</v>
      </c>
      <c r="C53" s="933">
        <v>2</v>
      </c>
      <c r="D53" s="937">
        <v>23</v>
      </c>
      <c r="E53" s="936"/>
      <c r="F53" s="938">
        <v>7</v>
      </c>
      <c r="G53" s="939">
        <v>3</v>
      </c>
      <c r="H53" s="940"/>
      <c r="J53" s="940"/>
    </row>
    <row r="54" spans="1:7" ht="12">
      <c r="A54" s="932" t="s">
        <v>188</v>
      </c>
      <c r="B54" s="933">
        <f t="shared" si="2"/>
        <v>3</v>
      </c>
      <c r="C54" s="934"/>
      <c r="D54" s="935">
        <v>3</v>
      </c>
      <c r="E54" s="936"/>
      <c r="F54" s="936"/>
      <c r="G54" s="934"/>
    </row>
    <row r="55" spans="1:8" ht="12">
      <c r="A55" s="932" t="s">
        <v>742</v>
      </c>
      <c r="B55" s="933">
        <f t="shared" si="2"/>
        <v>93</v>
      </c>
      <c r="C55" s="933">
        <v>1</v>
      </c>
      <c r="D55" s="937">
        <v>65</v>
      </c>
      <c r="E55" s="936"/>
      <c r="F55" s="938">
        <v>12</v>
      </c>
      <c r="G55" s="939">
        <v>15</v>
      </c>
      <c r="H55" s="940"/>
    </row>
    <row r="56" spans="1:7" ht="12">
      <c r="A56" s="924" t="s">
        <v>898</v>
      </c>
      <c r="B56" s="925">
        <f t="shared" si="2"/>
        <v>846</v>
      </c>
      <c r="C56" s="925">
        <f>SUM(C57+C59+C71)</f>
        <v>47</v>
      </c>
      <c r="D56" s="926">
        <f>SUM(D57+D59+D71)</f>
        <v>241</v>
      </c>
      <c r="E56" s="930"/>
      <c r="F56" s="928">
        <f>SUM(F57+F59+F71)</f>
        <v>309</v>
      </c>
      <c r="G56" s="925">
        <f>SUM(G57+G59+G71)</f>
        <v>249</v>
      </c>
    </row>
    <row r="57" spans="1:7" ht="12">
      <c r="A57" s="924" t="s">
        <v>899</v>
      </c>
      <c r="B57" s="925">
        <f>SUM(B58)</f>
        <v>90</v>
      </c>
      <c r="C57" s="925">
        <f>SUM(C58)</f>
        <v>1</v>
      </c>
      <c r="D57" s="926">
        <f>SUM(D58)</f>
        <v>61</v>
      </c>
      <c r="E57" s="930"/>
      <c r="F57" s="928">
        <f>SUM(F58)</f>
        <v>17</v>
      </c>
      <c r="G57" s="925">
        <f>SUM(G58)</f>
        <v>11</v>
      </c>
    </row>
    <row r="58" spans="1:7" ht="12">
      <c r="A58" s="932" t="s">
        <v>900</v>
      </c>
      <c r="B58" s="933">
        <f aca="true" t="shared" si="3" ref="B58:B83">SUM(C58:G58)</f>
        <v>90</v>
      </c>
      <c r="C58" s="933">
        <v>1</v>
      </c>
      <c r="D58" s="935">
        <v>61</v>
      </c>
      <c r="E58" s="936"/>
      <c r="F58" s="938">
        <v>17</v>
      </c>
      <c r="G58" s="933">
        <v>11</v>
      </c>
    </row>
    <row r="59" spans="1:7" ht="12">
      <c r="A59" s="924" t="s">
        <v>901</v>
      </c>
      <c r="B59" s="925">
        <f t="shared" si="3"/>
        <v>228</v>
      </c>
      <c r="C59" s="925">
        <f>SUM(C60:C70)</f>
        <v>12</v>
      </c>
      <c r="D59" s="926">
        <f>SUM(D60:D70)</f>
        <v>62</v>
      </c>
      <c r="E59" s="930"/>
      <c r="F59" s="928">
        <f>SUM(F60:F70)</f>
        <v>105</v>
      </c>
      <c r="G59" s="925">
        <f>SUM(G60:G70)</f>
        <v>49</v>
      </c>
    </row>
    <row r="60" spans="1:7" ht="12">
      <c r="A60" s="932" t="s">
        <v>902</v>
      </c>
      <c r="B60" s="933">
        <f t="shared" si="3"/>
        <v>17</v>
      </c>
      <c r="C60" s="933">
        <v>1</v>
      </c>
      <c r="D60" s="935">
        <v>4</v>
      </c>
      <c r="E60" s="936"/>
      <c r="F60" s="938">
        <v>10</v>
      </c>
      <c r="G60" s="933">
        <v>2</v>
      </c>
    </row>
    <row r="61" spans="1:7" ht="12">
      <c r="A61" s="932" t="s">
        <v>857</v>
      </c>
      <c r="B61" s="933">
        <f t="shared" si="3"/>
        <v>40</v>
      </c>
      <c r="C61" s="933">
        <v>2</v>
      </c>
      <c r="D61" s="935">
        <v>9</v>
      </c>
      <c r="E61" s="936"/>
      <c r="F61" s="938">
        <v>24</v>
      </c>
      <c r="G61" s="939">
        <v>5</v>
      </c>
    </row>
    <row r="62" spans="1:7" ht="12">
      <c r="A62" s="932" t="s">
        <v>903</v>
      </c>
      <c r="B62" s="933">
        <f t="shared" si="3"/>
        <v>39</v>
      </c>
      <c r="C62" s="933">
        <v>1</v>
      </c>
      <c r="D62" s="935">
        <v>20</v>
      </c>
      <c r="E62" s="936"/>
      <c r="F62" s="938">
        <v>14</v>
      </c>
      <c r="G62" s="933">
        <v>4</v>
      </c>
    </row>
    <row r="63" spans="1:7" ht="12">
      <c r="A63" s="932" t="s">
        <v>859</v>
      </c>
      <c r="B63" s="933">
        <f t="shared" si="3"/>
        <v>2</v>
      </c>
      <c r="C63" s="934"/>
      <c r="D63" s="943"/>
      <c r="E63" s="936"/>
      <c r="F63" s="938">
        <v>2</v>
      </c>
      <c r="G63" s="934"/>
    </row>
    <row r="64" spans="1:7" ht="12">
      <c r="A64" s="932" t="s">
        <v>860</v>
      </c>
      <c r="B64" s="933">
        <f t="shared" si="3"/>
        <v>7</v>
      </c>
      <c r="C64" s="933">
        <v>1</v>
      </c>
      <c r="D64" s="943"/>
      <c r="E64" s="936"/>
      <c r="F64" s="938">
        <v>5</v>
      </c>
      <c r="G64" s="933">
        <v>1</v>
      </c>
    </row>
    <row r="65" spans="1:7" ht="12">
      <c r="A65" s="932" t="s">
        <v>861</v>
      </c>
      <c r="B65" s="933">
        <f t="shared" si="3"/>
        <v>20</v>
      </c>
      <c r="C65" s="933">
        <v>2</v>
      </c>
      <c r="D65" s="943"/>
      <c r="E65" s="936"/>
      <c r="F65" s="938">
        <v>14</v>
      </c>
      <c r="G65" s="939">
        <v>4</v>
      </c>
    </row>
    <row r="66" spans="1:7" ht="12">
      <c r="A66" s="932" t="s">
        <v>862</v>
      </c>
      <c r="B66" s="933">
        <f t="shared" si="3"/>
        <v>4</v>
      </c>
      <c r="C66" s="933">
        <v>1</v>
      </c>
      <c r="D66" s="943"/>
      <c r="E66" s="936"/>
      <c r="F66" s="938">
        <v>3</v>
      </c>
      <c r="G66" s="939"/>
    </row>
    <row r="67" spans="1:7" ht="12">
      <c r="A67" s="932" t="s">
        <v>904</v>
      </c>
      <c r="B67" s="933">
        <f t="shared" si="3"/>
        <v>36</v>
      </c>
      <c r="C67" s="933">
        <v>1</v>
      </c>
      <c r="D67" s="944">
        <v>29</v>
      </c>
      <c r="E67" s="945"/>
      <c r="F67" s="938">
        <v>2</v>
      </c>
      <c r="G67" s="939">
        <v>4</v>
      </c>
    </row>
    <row r="68" spans="1:7" ht="12">
      <c r="A68" s="932" t="s">
        <v>865</v>
      </c>
      <c r="B68" s="933">
        <f t="shared" si="3"/>
        <v>4</v>
      </c>
      <c r="C68" s="933">
        <v>1</v>
      </c>
      <c r="D68" s="943"/>
      <c r="E68" s="936"/>
      <c r="F68" s="938">
        <v>2</v>
      </c>
      <c r="G68" s="939">
        <v>1</v>
      </c>
    </row>
    <row r="69" spans="1:7" ht="12">
      <c r="A69" s="932" t="s">
        <v>905</v>
      </c>
      <c r="B69" s="933">
        <f t="shared" si="3"/>
        <v>2</v>
      </c>
      <c r="C69" s="934"/>
      <c r="D69" s="943"/>
      <c r="E69" s="936"/>
      <c r="F69" s="938">
        <v>2</v>
      </c>
      <c r="G69" s="939"/>
    </row>
    <row r="70" spans="1:7" ht="12">
      <c r="A70" s="932" t="s">
        <v>867</v>
      </c>
      <c r="B70" s="933">
        <f t="shared" si="3"/>
        <v>57</v>
      </c>
      <c r="C70" s="933">
        <v>2</v>
      </c>
      <c r="D70" s="943"/>
      <c r="E70" s="936"/>
      <c r="F70" s="938">
        <v>27</v>
      </c>
      <c r="G70" s="939">
        <v>28</v>
      </c>
    </row>
    <row r="71" spans="1:7" ht="12">
      <c r="A71" s="924" t="s">
        <v>906</v>
      </c>
      <c r="B71" s="925">
        <f t="shared" si="3"/>
        <v>528</v>
      </c>
      <c r="C71" s="925">
        <f>SUM(C72:C83)</f>
        <v>34</v>
      </c>
      <c r="D71" s="926">
        <f>SUM(D72:D83)</f>
        <v>118</v>
      </c>
      <c r="E71" s="930"/>
      <c r="F71" s="928">
        <f>SUM(F72:F83)</f>
        <v>187</v>
      </c>
      <c r="G71" s="925">
        <f>SUM(G72:G83)</f>
        <v>189</v>
      </c>
    </row>
    <row r="72" spans="1:7" ht="12">
      <c r="A72" s="932" t="s">
        <v>869</v>
      </c>
      <c r="B72" s="933">
        <f t="shared" si="3"/>
        <v>5</v>
      </c>
      <c r="C72" s="933">
        <v>1</v>
      </c>
      <c r="D72" s="943"/>
      <c r="E72" s="936"/>
      <c r="F72" s="938">
        <v>3</v>
      </c>
      <c r="G72" s="933">
        <v>1</v>
      </c>
    </row>
    <row r="73" spans="1:7" ht="12">
      <c r="A73" s="932" t="s">
        <v>870</v>
      </c>
      <c r="B73" s="933">
        <f t="shared" si="3"/>
        <v>11</v>
      </c>
      <c r="C73" s="933">
        <v>2</v>
      </c>
      <c r="D73" s="935">
        <v>3</v>
      </c>
      <c r="E73" s="936"/>
      <c r="F73" s="938">
        <v>4</v>
      </c>
      <c r="G73" s="939">
        <v>2</v>
      </c>
    </row>
    <row r="74" spans="1:7" ht="12">
      <c r="A74" s="932" t="s">
        <v>871</v>
      </c>
      <c r="B74" s="933">
        <f t="shared" si="3"/>
        <v>21</v>
      </c>
      <c r="C74" s="933">
        <v>4</v>
      </c>
      <c r="D74" s="935">
        <v>2</v>
      </c>
      <c r="E74" s="936"/>
      <c r="F74" s="938">
        <v>14</v>
      </c>
      <c r="G74" s="933">
        <v>1</v>
      </c>
    </row>
    <row r="75" spans="1:7" ht="12">
      <c r="A75" s="932" t="s">
        <v>872</v>
      </c>
      <c r="B75" s="933">
        <f t="shared" si="3"/>
        <v>121</v>
      </c>
      <c r="C75" s="933">
        <v>9</v>
      </c>
      <c r="D75" s="935">
        <v>1</v>
      </c>
      <c r="E75" s="936"/>
      <c r="F75" s="938">
        <v>20</v>
      </c>
      <c r="G75" s="933">
        <v>91</v>
      </c>
    </row>
    <row r="76" spans="1:7" ht="12">
      <c r="A76" s="932" t="s">
        <v>873</v>
      </c>
      <c r="B76" s="933">
        <f t="shared" si="3"/>
        <v>165</v>
      </c>
      <c r="C76" s="933">
        <v>4</v>
      </c>
      <c r="D76" s="935">
        <v>49</v>
      </c>
      <c r="E76" s="936"/>
      <c r="F76" s="938">
        <v>46</v>
      </c>
      <c r="G76" s="933">
        <v>66</v>
      </c>
    </row>
    <row r="77" spans="1:7" ht="12">
      <c r="A77" s="932" t="s">
        <v>874</v>
      </c>
      <c r="B77" s="933">
        <f t="shared" si="3"/>
        <v>24</v>
      </c>
      <c r="C77" s="933">
        <v>1</v>
      </c>
      <c r="D77" s="935">
        <v>6</v>
      </c>
      <c r="E77" s="936"/>
      <c r="F77" s="938">
        <v>15</v>
      </c>
      <c r="G77" s="933">
        <v>2</v>
      </c>
    </row>
    <row r="78" spans="1:7" ht="12">
      <c r="A78" s="932" t="s">
        <v>875</v>
      </c>
      <c r="B78" s="933">
        <f t="shared" si="3"/>
        <v>50</v>
      </c>
      <c r="C78" s="933">
        <v>2</v>
      </c>
      <c r="D78" s="935">
        <v>32</v>
      </c>
      <c r="E78" s="936"/>
      <c r="F78" s="938">
        <v>12</v>
      </c>
      <c r="G78" s="939">
        <v>4</v>
      </c>
    </row>
    <row r="79" spans="1:7" ht="12">
      <c r="A79" s="932" t="s">
        <v>876</v>
      </c>
      <c r="B79" s="933">
        <f t="shared" si="3"/>
        <v>25</v>
      </c>
      <c r="C79" s="933">
        <v>1</v>
      </c>
      <c r="D79" s="943"/>
      <c r="E79" s="936"/>
      <c r="F79" s="938">
        <v>24</v>
      </c>
      <c r="G79" s="939"/>
    </row>
    <row r="80" spans="1:7" ht="12">
      <c r="A80" s="932" t="s">
        <v>877</v>
      </c>
      <c r="B80" s="933">
        <f t="shared" si="3"/>
        <v>16</v>
      </c>
      <c r="C80" s="933">
        <v>4</v>
      </c>
      <c r="D80" s="944">
        <v>7</v>
      </c>
      <c r="E80" s="945"/>
      <c r="F80" s="938">
        <v>4</v>
      </c>
      <c r="G80" s="939">
        <v>1</v>
      </c>
    </row>
    <row r="81" spans="1:7" ht="12">
      <c r="A81" s="932" t="s">
        <v>878</v>
      </c>
      <c r="B81" s="933">
        <f t="shared" si="3"/>
        <v>12</v>
      </c>
      <c r="C81" s="933">
        <v>4</v>
      </c>
      <c r="D81" s="943"/>
      <c r="E81" s="936"/>
      <c r="F81" s="938">
        <v>6</v>
      </c>
      <c r="G81" s="939">
        <v>2</v>
      </c>
    </row>
    <row r="82" spans="1:7" ht="12">
      <c r="A82" s="932" t="s">
        <v>907</v>
      </c>
      <c r="B82" s="933">
        <f t="shared" si="3"/>
        <v>4</v>
      </c>
      <c r="C82" s="933">
        <v>2</v>
      </c>
      <c r="D82" s="943"/>
      <c r="E82" s="936"/>
      <c r="F82" s="938">
        <v>1</v>
      </c>
      <c r="G82" s="939">
        <v>1</v>
      </c>
    </row>
    <row r="83" spans="1:7" ht="12">
      <c r="A83" s="932" t="s">
        <v>880</v>
      </c>
      <c r="B83" s="933">
        <f t="shared" si="3"/>
        <v>74</v>
      </c>
      <c r="C83" s="934"/>
      <c r="D83" s="935">
        <v>18</v>
      </c>
      <c r="E83" s="936"/>
      <c r="F83" s="938">
        <v>38</v>
      </c>
      <c r="G83" s="939">
        <v>18</v>
      </c>
    </row>
    <row r="84" spans="1:7" ht="12">
      <c r="A84" s="947" t="s">
        <v>908</v>
      </c>
      <c r="B84" s="948"/>
      <c r="C84" s="948"/>
      <c r="D84" s="948"/>
      <c r="E84" s="948"/>
      <c r="F84" s="948"/>
      <c r="G84" s="948" t="s">
        <v>190</v>
      </c>
    </row>
    <row r="85" spans="1:7" ht="12">
      <c r="A85" s="947" t="s">
        <v>909</v>
      </c>
      <c r="B85" s="948"/>
      <c r="C85" s="948"/>
      <c r="D85" s="948"/>
      <c r="G85" s="949"/>
    </row>
    <row r="86" spans="1:7" ht="12">
      <c r="A86" s="947"/>
      <c r="B86" s="948"/>
      <c r="C86" s="948"/>
      <c r="D86" s="948"/>
      <c r="G86" s="949"/>
    </row>
    <row r="87" spans="2:4" ht="12">
      <c r="B87" s="948"/>
      <c r="C87" s="948"/>
      <c r="D87" s="948"/>
    </row>
    <row r="88" spans="1:4" ht="12">
      <c r="A88" s="947"/>
      <c r="B88" s="948"/>
      <c r="C88" s="948"/>
      <c r="D88" s="948"/>
    </row>
    <row r="89" spans="3:4" ht="12">
      <c r="C89" s="948"/>
      <c r="D89" s="948"/>
    </row>
    <row r="90" spans="1:4" ht="12">
      <c r="A90" s="948"/>
      <c r="B90" s="948"/>
      <c r="C90" s="948"/>
      <c r="D90" s="948"/>
    </row>
    <row r="91" ht="12">
      <c r="F91" s="949"/>
    </row>
  </sheetData>
  <sheetProtection password="CA55" sheet="1" objects="1" scenarios="1"/>
  <mergeCells count="6">
    <mergeCell ref="D10:E10"/>
    <mergeCell ref="B8:G8"/>
    <mergeCell ref="A2:G2"/>
    <mergeCell ref="A3:G3"/>
    <mergeCell ref="A4:G4"/>
    <mergeCell ref="A5:G5"/>
  </mergeCells>
  <printOptions verticalCentered="1"/>
  <pageMargins left="1.4173228346456694" right="1.7322834645669292" top="0.1968503937007874" bottom="0.42" header="0" footer="0"/>
  <pageSetup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53"/>
  <sheetViews>
    <sheetView showGridLines="0" workbookViewId="0" topLeftCell="A1">
      <selection activeCell="A9" sqref="A9"/>
    </sheetView>
  </sheetViews>
  <sheetFormatPr defaultColWidth="15.3984375" defaultRowHeight="9"/>
  <cols>
    <col min="1" max="1" width="60.19921875" style="48" customWidth="1"/>
    <col min="2" max="2" width="13.796875" style="48" customWidth="1"/>
    <col min="3" max="3" width="12.19921875" style="48" customWidth="1"/>
    <col min="4" max="5" width="10.59765625" style="48" customWidth="1"/>
    <col min="6" max="6" width="4.3984375" style="48" customWidth="1"/>
    <col min="7" max="7" width="11.796875" style="48" customWidth="1"/>
    <col min="8" max="8" width="4.19921875" style="48" customWidth="1"/>
    <col min="9" max="9" width="11.59765625" style="48" customWidth="1"/>
    <col min="10" max="10" width="10.59765625" style="48" customWidth="1"/>
    <col min="11" max="11" width="12.19921875" style="48" customWidth="1"/>
    <col min="12" max="16" width="10.59765625" style="48" customWidth="1"/>
    <col min="17" max="16384" width="15.3984375" style="48" customWidth="1"/>
  </cols>
  <sheetData>
    <row r="2" spans="1:16" ht="12">
      <c r="A2" s="1076" t="s">
        <v>74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</row>
    <row r="3" spans="1:16" ht="12">
      <c r="A3" s="1076" t="s">
        <v>174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</row>
    <row r="4" spans="1:16" ht="1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2">
      <c r="A6" s="52" t="s">
        <v>80</v>
      </c>
      <c r="B6" s="53"/>
      <c r="C6" s="52" t="s">
        <v>175</v>
      </c>
      <c r="D6" s="54"/>
      <c r="E6" s="1074" t="s">
        <v>129</v>
      </c>
      <c r="F6" s="1077"/>
      <c r="G6" s="1077"/>
      <c r="H6" s="1075"/>
      <c r="I6" s="1074" t="s">
        <v>130</v>
      </c>
      <c r="J6" s="1075"/>
      <c r="K6" s="1074" t="s">
        <v>131</v>
      </c>
      <c r="L6" s="1075"/>
      <c r="M6" s="1074" t="s">
        <v>132</v>
      </c>
      <c r="N6" s="1075"/>
      <c r="O6" s="1074" t="s">
        <v>176</v>
      </c>
      <c r="P6" s="1075"/>
    </row>
    <row r="7" spans="1:16" ht="12">
      <c r="A7" s="56" t="s">
        <v>52</v>
      </c>
      <c r="B7" s="57" t="s">
        <v>177</v>
      </c>
      <c r="C7" s="58" t="s">
        <v>178</v>
      </c>
      <c r="D7" s="59" t="s">
        <v>179</v>
      </c>
      <c r="E7" s="1074" t="s">
        <v>180</v>
      </c>
      <c r="F7" s="1075"/>
      <c r="G7" s="60" t="s">
        <v>181</v>
      </c>
      <c r="H7" s="61"/>
      <c r="I7" s="55" t="s">
        <v>180</v>
      </c>
      <c r="J7" s="58" t="s">
        <v>182</v>
      </c>
      <c r="K7" s="58" t="s">
        <v>178</v>
      </c>
      <c r="L7" s="58" t="s">
        <v>181</v>
      </c>
      <c r="M7" s="58" t="s">
        <v>183</v>
      </c>
      <c r="N7" s="58" t="s">
        <v>182</v>
      </c>
      <c r="O7" s="58" t="s">
        <v>183</v>
      </c>
      <c r="P7" s="58" t="s">
        <v>182</v>
      </c>
    </row>
    <row r="8" spans="1:16" ht="15" customHeight="1">
      <c r="A8" s="62" t="s">
        <v>82</v>
      </c>
      <c r="B8" s="63">
        <f>SUM(B9+B15+B35)</f>
        <v>15006</v>
      </c>
      <c r="C8" s="63">
        <f>SUM(C9+C15+C35)</f>
        <v>6789</v>
      </c>
      <c r="D8" s="63">
        <f>SUM(D9+D15+D35)</f>
        <v>8217</v>
      </c>
      <c r="E8" s="64">
        <f>SUM(E9+E15+E35)</f>
        <v>2753</v>
      </c>
      <c r="F8" s="65"/>
      <c r="G8" s="64">
        <f>SUM(G9+G15+G35)</f>
        <v>3292</v>
      </c>
      <c r="H8" s="65"/>
      <c r="I8" s="66">
        <f aca="true" t="shared" si="0" ref="I8:P8">SUM(I9+I15+I35)</f>
        <v>1811</v>
      </c>
      <c r="J8" s="63">
        <f t="shared" si="0"/>
        <v>2174</v>
      </c>
      <c r="K8" s="63">
        <f t="shared" si="0"/>
        <v>1431</v>
      </c>
      <c r="L8" s="63">
        <f t="shared" si="0"/>
        <v>1845</v>
      </c>
      <c r="M8" s="63">
        <f t="shared" si="0"/>
        <v>441</v>
      </c>
      <c r="N8" s="63">
        <f t="shared" si="0"/>
        <v>505</v>
      </c>
      <c r="O8" s="63">
        <f t="shared" si="0"/>
        <v>353</v>
      </c>
      <c r="P8" s="63">
        <f t="shared" si="0"/>
        <v>401</v>
      </c>
    </row>
    <row r="9" spans="1:16" ht="15" customHeight="1">
      <c r="A9" s="62" t="s">
        <v>84</v>
      </c>
      <c r="B9" s="63">
        <f>SUM(B10+B12)</f>
        <v>28</v>
      </c>
      <c r="C9" s="63">
        <f>SUM(C10+C12)</f>
        <v>21</v>
      </c>
      <c r="D9" s="63">
        <f>SUM(D10+D12)</f>
        <v>7</v>
      </c>
      <c r="E9" s="64">
        <f>SUM(E10+E12)</f>
        <v>11</v>
      </c>
      <c r="F9" s="65"/>
      <c r="G9" s="64">
        <f>SUM(G10+G12)</f>
        <v>6</v>
      </c>
      <c r="H9" s="65"/>
      <c r="I9" s="66">
        <f>SUM(I10+I12)</f>
        <v>10</v>
      </c>
      <c r="J9" s="63">
        <f>SUM(J10+J12)</f>
        <v>1</v>
      </c>
      <c r="K9" s="67"/>
      <c r="L9" s="67"/>
      <c r="M9" s="67"/>
      <c r="N9" s="67"/>
      <c r="O9" s="67"/>
      <c r="P9" s="67"/>
    </row>
    <row r="10" spans="1:16" ht="12">
      <c r="A10" s="62" t="s">
        <v>85</v>
      </c>
      <c r="B10" s="63">
        <f>SUM(B11)</f>
        <v>13</v>
      </c>
      <c r="C10" s="63">
        <f>SUM(C11)</f>
        <v>12</v>
      </c>
      <c r="D10" s="63">
        <f>SUM(D11)</f>
        <v>1</v>
      </c>
      <c r="E10" s="64">
        <f>SUM(E11)</f>
        <v>2</v>
      </c>
      <c r="F10" s="65"/>
      <c r="G10" s="68"/>
      <c r="H10" s="65"/>
      <c r="I10" s="66">
        <f>SUM(I11)</f>
        <v>10</v>
      </c>
      <c r="J10" s="63">
        <f>SUM(J11)</f>
        <v>1</v>
      </c>
      <c r="K10" s="67"/>
      <c r="L10" s="67"/>
      <c r="M10" s="67"/>
      <c r="N10" s="67"/>
      <c r="O10" s="67"/>
      <c r="P10" s="67"/>
    </row>
    <row r="11" spans="1:16" ht="12">
      <c r="A11" s="69" t="s">
        <v>134</v>
      </c>
      <c r="B11" s="70">
        <f>SUM(C11:D11)</f>
        <v>13</v>
      </c>
      <c r="C11" s="71">
        <f>SUM(E11+I11+K11+M11+O11)</f>
        <v>12</v>
      </c>
      <c r="D11" s="71">
        <f>SUM(G11+J11+L11+N11+P11)</f>
        <v>1</v>
      </c>
      <c r="E11" s="72">
        <v>2</v>
      </c>
      <c r="F11" s="73"/>
      <c r="G11" s="74"/>
      <c r="H11" s="73"/>
      <c r="I11" s="75">
        <v>10</v>
      </c>
      <c r="J11" s="70">
        <v>1</v>
      </c>
      <c r="K11" s="76"/>
      <c r="L11" s="76"/>
      <c r="M11" s="76"/>
      <c r="N11" s="76"/>
      <c r="O11" s="76"/>
      <c r="P11" s="76"/>
    </row>
    <row r="12" spans="1:16" ht="12">
      <c r="A12" s="62" t="s">
        <v>87</v>
      </c>
      <c r="B12" s="63">
        <f>SUM(C12:D12)</f>
        <v>15</v>
      </c>
      <c r="C12" s="63">
        <f>SUM(C13:C14)</f>
        <v>9</v>
      </c>
      <c r="D12" s="63">
        <f>SUM(D13:D14)</f>
        <v>6</v>
      </c>
      <c r="E12" s="64">
        <f>SUM(E13:E14)</f>
        <v>9</v>
      </c>
      <c r="F12" s="65"/>
      <c r="G12" s="64">
        <f>SUM(G13:G14)</f>
        <v>6</v>
      </c>
      <c r="H12" s="65"/>
      <c r="I12" s="65"/>
      <c r="J12" s="67"/>
      <c r="K12" s="67"/>
      <c r="L12" s="67"/>
      <c r="M12" s="67"/>
      <c r="N12" s="67"/>
      <c r="O12" s="67"/>
      <c r="P12" s="67"/>
    </row>
    <row r="13" spans="1:16" ht="12">
      <c r="A13" s="69" t="s">
        <v>135</v>
      </c>
      <c r="B13" s="70">
        <f>SUM(C13:D13)</f>
        <v>7</v>
      </c>
      <c r="C13" s="70">
        <f>SUM(E13)</f>
        <v>3</v>
      </c>
      <c r="D13" s="70">
        <f>SUM(G13)</f>
        <v>4</v>
      </c>
      <c r="E13" s="72">
        <v>3</v>
      </c>
      <c r="F13" s="73"/>
      <c r="G13" s="72">
        <v>4</v>
      </c>
      <c r="H13" s="73"/>
      <c r="I13" s="73"/>
      <c r="J13" s="76"/>
      <c r="K13" s="76"/>
      <c r="L13" s="76"/>
      <c r="M13" s="76"/>
      <c r="N13" s="76"/>
      <c r="O13" s="76"/>
      <c r="P13" s="76"/>
    </row>
    <row r="14" spans="1:16" ht="12">
      <c r="A14" s="69" t="s">
        <v>136</v>
      </c>
      <c r="B14" s="70">
        <f>SUM(C14:D14)</f>
        <v>8</v>
      </c>
      <c r="C14" s="70">
        <f>SUM(E14)</f>
        <v>6</v>
      </c>
      <c r="D14" s="70">
        <f>SUM(G14)</f>
        <v>2</v>
      </c>
      <c r="E14" s="72">
        <v>6</v>
      </c>
      <c r="F14" s="73"/>
      <c r="G14" s="72">
        <v>2</v>
      </c>
      <c r="H14" s="73"/>
      <c r="I14" s="73"/>
      <c r="J14" s="76"/>
      <c r="K14" s="76"/>
      <c r="L14" s="76"/>
      <c r="M14" s="76"/>
      <c r="N14" s="76"/>
      <c r="O14" s="76"/>
      <c r="P14" s="76"/>
    </row>
    <row r="15" spans="1:16" ht="12">
      <c r="A15" s="62" t="s">
        <v>90</v>
      </c>
      <c r="B15" s="63">
        <f>SUM(B16+B17+B18+B23+B24+B28+B29+B30+B31+B32+B33+B34)</f>
        <v>5941</v>
      </c>
      <c r="C15" s="63">
        <f>SUM(C16+C17+C18+C23+C24+C28+C29+C30+C31+C32+C33+C34)</f>
        <v>2686</v>
      </c>
      <c r="D15" s="63">
        <f>SUM(D16+D17+D18+D23+D24+D28+D29+D30+D31+D32+D33+D34)</f>
        <v>3255</v>
      </c>
      <c r="E15" s="64">
        <f>SUM(E16+E17+E18+E23+E24+E28+E29+E30+E31+E32+E33+E34)</f>
        <v>716</v>
      </c>
      <c r="F15" s="65"/>
      <c r="G15" s="64">
        <f>SUM(G16+G17+G18+G23+G24+G28+G29+G30+G31+G32+G33+G34)</f>
        <v>942</v>
      </c>
      <c r="H15" s="65"/>
      <c r="I15" s="66">
        <f aca="true" t="shared" si="1" ref="I15:P15">SUM(I16+I17+I18+I23+I24+I28+I29+I30+I31+I32+I33+I34)</f>
        <v>644</v>
      </c>
      <c r="J15" s="63">
        <f t="shared" si="1"/>
        <v>751</v>
      </c>
      <c r="K15" s="63">
        <f t="shared" si="1"/>
        <v>532</v>
      </c>
      <c r="L15" s="63">
        <f t="shared" si="1"/>
        <v>656</v>
      </c>
      <c r="M15" s="63">
        <f t="shared" si="1"/>
        <v>441</v>
      </c>
      <c r="N15" s="63">
        <f t="shared" si="1"/>
        <v>505</v>
      </c>
      <c r="O15" s="63">
        <f t="shared" si="1"/>
        <v>353</v>
      </c>
      <c r="P15" s="63">
        <f t="shared" si="1"/>
        <v>401</v>
      </c>
    </row>
    <row r="16" spans="1:16" ht="12">
      <c r="A16" s="69" t="s">
        <v>137</v>
      </c>
      <c r="B16" s="70">
        <f>SUM(C16+D16)</f>
        <v>80</v>
      </c>
      <c r="C16" s="71">
        <f>SUM(E16+I16+K16+M16+O16)</f>
        <v>76</v>
      </c>
      <c r="D16" s="71">
        <f>SUM(G16+J16+L16+N16+P16)</f>
        <v>4</v>
      </c>
      <c r="E16" s="77">
        <v>26</v>
      </c>
      <c r="F16" s="73"/>
      <c r="G16" s="77">
        <v>2</v>
      </c>
      <c r="H16" s="73"/>
      <c r="I16" s="75">
        <v>11</v>
      </c>
      <c r="J16" s="76"/>
      <c r="K16" s="70">
        <v>8</v>
      </c>
      <c r="L16" s="70">
        <v>1</v>
      </c>
      <c r="M16" s="70">
        <v>11</v>
      </c>
      <c r="N16" s="76"/>
      <c r="O16" s="70">
        <v>20</v>
      </c>
      <c r="P16" s="70">
        <v>1</v>
      </c>
    </row>
    <row r="17" spans="1:16" ht="12">
      <c r="A17" s="69" t="s">
        <v>138</v>
      </c>
      <c r="B17" s="70">
        <f>SUM(C17+D17)</f>
        <v>67</v>
      </c>
      <c r="C17" s="71">
        <f>SUM(E17+I17+K17+M17+O17+P17)</f>
        <v>29</v>
      </c>
      <c r="D17" s="71">
        <f>SUM(G17+J17+L17+N17+P17)</f>
        <v>38</v>
      </c>
      <c r="E17" s="72">
        <v>12</v>
      </c>
      <c r="F17" s="73"/>
      <c r="G17" s="72">
        <v>16</v>
      </c>
      <c r="H17" s="73"/>
      <c r="I17" s="75">
        <v>10</v>
      </c>
      <c r="J17" s="70">
        <v>10</v>
      </c>
      <c r="K17" s="70">
        <v>7</v>
      </c>
      <c r="L17" s="70">
        <v>12</v>
      </c>
      <c r="M17" s="76"/>
      <c r="N17" s="76"/>
      <c r="O17" s="76"/>
      <c r="P17" s="76"/>
    </row>
    <row r="18" spans="1:16" ht="12">
      <c r="A18" s="69" t="s">
        <v>184</v>
      </c>
      <c r="B18" s="70">
        <f>SUM(B19:B22)</f>
        <v>2104</v>
      </c>
      <c r="C18" s="70">
        <f>SUM(C19:C22)</f>
        <v>883</v>
      </c>
      <c r="D18" s="70">
        <f>SUM(D19:D22)</f>
        <v>1221</v>
      </c>
      <c r="E18" s="72">
        <f>SUM(E19:E22)</f>
        <v>181</v>
      </c>
      <c r="F18" s="73"/>
      <c r="G18" s="72">
        <f>SUM(G19:G22)</f>
        <v>340</v>
      </c>
      <c r="H18" s="73"/>
      <c r="I18" s="75">
        <f aca="true" t="shared" si="2" ref="I18:P18">SUM(I19:I22)</f>
        <v>219</v>
      </c>
      <c r="J18" s="70">
        <f t="shared" si="2"/>
        <v>280</v>
      </c>
      <c r="K18" s="70">
        <f t="shared" si="2"/>
        <v>206</v>
      </c>
      <c r="L18" s="70">
        <f t="shared" si="2"/>
        <v>288</v>
      </c>
      <c r="M18" s="70">
        <f t="shared" si="2"/>
        <v>171</v>
      </c>
      <c r="N18" s="70">
        <f t="shared" si="2"/>
        <v>173</v>
      </c>
      <c r="O18" s="70">
        <f t="shared" si="2"/>
        <v>106</v>
      </c>
      <c r="P18" s="70">
        <f t="shared" si="2"/>
        <v>140</v>
      </c>
    </row>
    <row r="19" spans="1:16" ht="12">
      <c r="A19" s="69" t="s">
        <v>140</v>
      </c>
      <c r="B19" s="70">
        <f>SUM(C19+D19)</f>
        <v>521</v>
      </c>
      <c r="C19" s="71">
        <f>(E19)</f>
        <v>181</v>
      </c>
      <c r="D19" s="71">
        <f>(G19)</f>
        <v>340</v>
      </c>
      <c r="E19" s="72">
        <v>181</v>
      </c>
      <c r="F19" s="73"/>
      <c r="G19" s="72">
        <v>340</v>
      </c>
      <c r="H19" s="73"/>
      <c r="I19" s="73"/>
      <c r="J19" s="76"/>
      <c r="K19" s="76"/>
      <c r="L19" s="76"/>
      <c r="M19" s="76"/>
      <c r="N19" s="76"/>
      <c r="O19" s="76"/>
      <c r="P19" s="76"/>
    </row>
    <row r="20" spans="1:16" ht="12">
      <c r="A20" s="69" t="s">
        <v>185</v>
      </c>
      <c r="B20" s="70">
        <f>SUM(C20+D20)</f>
        <v>590</v>
      </c>
      <c r="C20" s="71">
        <f>SUM(K20+M20+O20)</f>
        <v>277</v>
      </c>
      <c r="D20" s="71">
        <f>SUM(L20+N20+P20)</f>
        <v>313</v>
      </c>
      <c r="E20" s="74"/>
      <c r="F20" s="73"/>
      <c r="G20" s="74"/>
      <c r="H20" s="73"/>
      <c r="I20" s="73"/>
      <c r="J20" s="76"/>
      <c r="K20" s="76"/>
      <c r="L20" s="76"/>
      <c r="M20" s="70">
        <v>171</v>
      </c>
      <c r="N20" s="70">
        <v>173</v>
      </c>
      <c r="O20" s="70">
        <v>106</v>
      </c>
      <c r="P20" s="70">
        <v>140</v>
      </c>
    </row>
    <row r="21" spans="1:16" ht="12">
      <c r="A21" s="69" t="s">
        <v>142</v>
      </c>
      <c r="B21" s="70">
        <f>SUM(C21+D21)</f>
        <v>187</v>
      </c>
      <c r="C21" s="70">
        <f>(I21+K21)</f>
        <v>70</v>
      </c>
      <c r="D21" s="70">
        <f>(J21+L21)</f>
        <v>117</v>
      </c>
      <c r="E21" s="74"/>
      <c r="F21" s="73"/>
      <c r="G21" s="74"/>
      <c r="H21" s="73"/>
      <c r="I21" s="75">
        <v>30</v>
      </c>
      <c r="J21" s="70">
        <v>61</v>
      </c>
      <c r="K21" s="70">
        <v>40</v>
      </c>
      <c r="L21" s="70">
        <v>56</v>
      </c>
      <c r="M21" s="76"/>
      <c r="N21" s="76"/>
      <c r="O21" s="76"/>
      <c r="P21" s="76"/>
    </row>
    <row r="22" spans="1:16" ht="12">
      <c r="A22" s="69" t="s">
        <v>143</v>
      </c>
      <c r="B22" s="70">
        <f>SUM(C22+D22)</f>
        <v>806</v>
      </c>
      <c r="C22" s="70">
        <f>(I22+K22)</f>
        <v>355</v>
      </c>
      <c r="D22" s="70">
        <f>(J22+L22)</f>
        <v>451</v>
      </c>
      <c r="E22" s="74"/>
      <c r="F22" s="73"/>
      <c r="G22" s="74"/>
      <c r="H22" s="73"/>
      <c r="I22" s="75">
        <v>189</v>
      </c>
      <c r="J22" s="70">
        <v>219</v>
      </c>
      <c r="K22" s="70">
        <v>166</v>
      </c>
      <c r="L22" s="70">
        <v>232</v>
      </c>
      <c r="M22" s="76"/>
      <c r="N22" s="76"/>
      <c r="O22" s="76"/>
      <c r="P22" s="76"/>
    </row>
    <row r="23" spans="1:16" ht="12">
      <c r="A23" s="69" t="s">
        <v>186</v>
      </c>
      <c r="B23" s="70">
        <f>SUM(C23+D23)</f>
        <v>1078</v>
      </c>
      <c r="C23" s="71">
        <f>SUM(E23+I23+K23+M23+O23)</f>
        <v>565</v>
      </c>
      <c r="D23" s="71">
        <f>SUM(G23+J23+L23+N23+P23)</f>
        <v>513</v>
      </c>
      <c r="E23" s="77">
        <v>103</v>
      </c>
      <c r="F23" s="73"/>
      <c r="G23" s="77">
        <v>126</v>
      </c>
      <c r="H23" s="73"/>
      <c r="I23" s="75">
        <v>159</v>
      </c>
      <c r="J23" s="70">
        <v>118</v>
      </c>
      <c r="K23" s="70">
        <v>118</v>
      </c>
      <c r="L23" s="70">
        <v>93</v>
      </c>
      <c r="M23" s="70">
        <v>103</v>
      </c>
      <c r="N23" s="70">
        <v>105</v>
      </c>
      <c r="O23" s="70">
        <v>82</v>
      </c>
      <c r="P23" s="70">
        <v>71</v>
      </c>
    </row>
    <row r="24" spans="1:16" ht="12">
      <c r="A24" s="69" t="s">
        <v>146</v>
      </c>
      <c r="B24" s="70">
        <f>SUM(B25:B27)</f>
        <v>260</v>
      </c>
      <c r="C24" s="70">
        <f>SUM(C25:C27)</f>
        <v>133</v>
      </c>
      <c r="D24" s="70">
        <f>SUM(D25:D27)</f>
        <v>127</v>
      </c>
      <c r="E24" s="72">
        <f>SUM(E25:E27)</f>
        <v>79</v>
      </c>
      <c r="F24" s="73"/>
      <c r="G24" s="72">
        <f>SUM(G25:G27)</f>
        <v>74</v>
      </c>
      <c r="H24" s="73"/>
      <c r="I24" s="75">
        <f aca="true" t="shared" si="3" ref="I24:N24">SUM(I25:I27)</f>
        <v>46</v>
      </c>
      <c r="J24" s="70">
        <f t="shared" si="3"/>
        <v>47</v>
      </c>
      <c r="K24" s="70">
        <f t="shared" si="3"/>
        <v>2</v>
      </c>
      <c r="L24" s="70">
        <f t="shared" si="3"/>
        <v>2</v>
      </c>
      <c r="M24" s="70">
        <f t="shared" si="3"/>
        <v>6</v>
      </c>
      <c r="N24" s="70">
        <f t="shared" si="3"/>
        <v>4</v>
      </c>
      <c r="O24" s="76"/>
      <c r="P24" s="76"/>
    </row>
    <row r="25" spans="1:16" ht="12">
      <c r="A25" s="69" t="s">
        <v>140</v>
      </c>
      <c r="B25" s="70">
        <f aca="true" t="shared" si="4" ref="B25:B34">SUM(C25+D25)</f>
        <v>153</v>
      </c>
      <c r="C25" s="71">
        <f>SUM(E25+I25+K25+M25+O25)</f>
        <v>79</v>
      </c>
      <c r="D25" s="71">
        <f>SUM(G25+J25+L25+N25+P25)</f>
        <v>74</v>
      </c>
      <c r="E25" s="72">
        <v>79</v>
      </c>
      <c r="F25" s="73"/>
      <c r="G25" s="72">
        <v>74</v>
      </c>
      <c r="H25" s="73"/>
      <c r="I25" s="73"/>
      <c r="J25" s="76"/>
      <c r="K25" s="76"/>
      <c r="L25" s="76"/>
      <c r="M25" s="76"/>
      <c r="N25" s="76"/>
      <c r="O25" s="76"/>
      <c r="P25" s="76"/>
    </row>
    <row r="26" spans="1:16" ht="12">
      <c r="A26" s="69" t="s">
        <v>146</v>
      </c>
      <c r="B26" s="70">
        <f t="shared" si="4"/>
        <v>31</v>
      </c>
      <c r="C26" s="71">
        <f>SUM(E26+I26+K26+M26+O26)</f>
        <v>17</v>
      </c>
      <c r="D26" s="71">
        <f>SUM(G26+J26+L26+N26+P26)</f>
        <v>14</v>
      </c>
      <c r="E26" s="74"/>
      <c r="F26" s="73"/>
      <c r="G26" s="74"/>
      <c r="H26" s="73"/>
      <c r="I26" s="75">
        <v>9</v>
      </c>
      <c r="J26" s="70">
        <v>8</v>
      </c>
      <c r="K26" s="70">
        <v>2</v>
      </c>
      <c r="L26" s="70">
        <v>2</v>
      </c>
      <c r="M26" s="70">
        <v>6</v>
      </c>
      <c r="N26" s="70">
        <v>4</v>
      </c>
      <c r="O26" s="76"/>
      <c r="P26" s="76"/>
    </row>
    <row r="27" spans="1:16" ht="12">
      <c r="A27" s="69" t="s">
        <v>147</v>
      </c>
      <c r="B27" s="70">
        <f t="shared" si="4"/>
        <v>76</v>
      </c>
      <c r="C27" s="71">
        <f>SUM(E27+I27+K27+M27+O27)</f>
        <v>37</v>
      </c>
      <c r="D27" s="71">
        <f>SUM(G27+J27+L27+N27+P27)</f>
        <v>39</v>
      </c>
      <c r="E27" s="74"/>
      <c r="F27" s="73"/>
      <c r="G27" s="74"/>
      <c r="H27" s="73"/>
      <c r="I27" s="75">
        <v>37</v>
      </c>
      <c r="J27" s="70">
        <v>39</v>
      </c>
      <c r="K27" s="76"/>
      <c r="L27" s="76"/>
      <c r="M27" s="76"/>
      <c r="N27" s="76"/>
      <c r="O27" s="76"/>
      <c r="P27" s="76"/>
    </row>
    <row r="28" spans="1:16" ht="12">
      <c r="A28" s="69" t="s">
        <v>148</v>
      </c>
      <c r="B28" s="70">
        <f t="shared" si="4"/>
        <v>167</v>
      </c>
      <c r="C28" s="71">
        <f>SUM(E28+I28+K28+M28+O28)</f>
        <v>17</v>
      </c>
      <c r="D28" s="71">
        <f>SUM(G28+J28+L28+N28+P28)</f>
        <v>150</v>
      </c>
      <c r="E28" s="72">
        <v>6</v>
      </c>
      <c r="F28" s="78" t="s">
        <v>187</v>
      </c>
      <c r="G28" s="72">
        <v>44</v>
      </c>
      <c r="H28" s="78" t="s">
        <v>187</v>
      </c>
      <c r="I28" s="75">
        <v>2</v>
      </c>
      <c r="J28" s="70">
        <v>37</v>
      </c>
      <c r="K28" s="70">
        <v>3</v>
      </c>
      <c r="L28" s="70">
        <v>36</v>
      </c>
      <c r="M28" s="70">
        <v>6</v>
      </c>
      <c r="N28" s="70">
        <v>33</v>
      </c>
      <c r="O28" s="76"/>
      <c r="P28" s="76"/>
    </row>
    <row r="29" spans="1:16" ht="12">
      <c r="A29" s="69" t="s">
        <v>149</v>
      </c>
      <c r="B29" s="70">
        <f t="shared" si="4"/>
        <v>51</v>
      </c>
      <c r="C29" s="71">
        <f>SUM(E29+I29+K29+M29)</f>
        <v>43</v>
      </c>
      <c r="D29" s="71">
        <f>SUM(G29+J29+L29+N29)</f>
        <v>8</v>
      </c>
      <c r="E29" s="77">
        <v>20</v>
      </c>
      <c r="F29" s="78" t="s">
        <v>187</v>
      </c>
      <c r="G29" s="72">
        <v>6</v>
      </c>
      <c r="H29" s="78" t="s">
        <v>187</v>
      </c>
      <c r="I29" s="75">
        <v>8</v>
      </c>
      <c r="J29" s="76"/>
      <c r="K29" s="70">
        <v>5</v>
      </c>
      <c r="L29" s="70">
        <v>2</v>
      </c>
      <c r="M29" s="70">
        <v>10</v>
      </c>
      <c r="N29" s="76"/>
      <c r="O29" s="76"/>
      <c r="P29" s="76"/>
    </row>
    <row r="30" spans="1:16" ht="12">
      <c r="A30" s="69" t="s">
        <v>150</v>
      </c>
      <c r="B30" s="70">
        <f t="shared" si="4"/>
        <v>273</v>
      </c>
      <c r="C30" s="71">
        <f>SUM(E30+I30+K30+M30+O30)</f>
        <v>172</v>
      </c>
      <c r="D30" s="71">
        <f>SUM(G30+J30+L30+N30+P30)</f>
        <v>101</v>
      </c>
      <c r="E30" s="77">
        <v>106</v>
      </c>
      <c r="F30" s="73"/>
      <c r="G30" s="77">
        <v>79</v>
      </c>
      <c r="H30" s="73"/>
      <c r="I30" s="75">
        <v>14</v>
      </c>
      <c r="J30" s="70">
        <v>4</v>
      </c>
      <c r="K30" s="70">
        <v>18</v>
      </c>
      <c r="L30" s="70">
        <v>7</v>
      </c>
      <c r="M30" s="70">
        <v>14</v>
      </c>
      <c r="N30" s="70">
        <v>4</v>
      </c>
      <c r="O30" s="70">
        <v>20</v>
      </c>
      <c r="P30" s="70">
        <v>7</v>
      </c>
    </row>
    <row r="31" spans="1:16" ht="12">
      <c r="A31" s="69" t="s">
        <v>151</v>
      </c>
      <c r="B31" s="70">
        <f t="shared" si="4"/>
        <v>577</v>
      </c>
      <c r="C31" s="71">
        <f>SUM(E31+I31+K31+M31+O31)</f>
        <v>266</v>
      </c>
      <c r="D31" s="71">
        <f>SUM(G31+J31+L31+N31+P31)</f>
        <v>311</v>
      </c>
      <c r="E31" s="77">
        <v>71</v>
      </c>
      <c r="F31" s="73"/>
      <c r="G31" s="77">
        <v>59</v>
      </c>
      <c r="H31" s="73"/>
      <c r="I31" s="75">
        <v>65</v>
      </c>
      <c r="J31" s="70">
        <v>89</v>
      </c>
      <c r="K31" s="70">
        <v>61</v>
      </c>
      <c r="L31" s="70">
        <v>66</v>
      </c>
      <c r="M31" s="70">
        <v>34</v>
      </c>
      <c r="N31" s="70">
        <v>46</v>
      </c>
      <c r="O31" s="70">
        <v>35</v>
      </c>
      <c r="P31" s="70">
        <v>51</v>
      </c>
    </row>
    <row r="32" spans="1:16" ht="12">
      <c r="A32" s="69" t="s">
        <v>152</v>
      </c>
      <c r="B32" s="70">
        <f t="shared" si="4"/>
        <v>192</v>
      </c>
      <c r="C32" s="71">
        <f>SUM(E32+I32+K32+M32+O32)</f>
        <v>166</v>
      </c>
      <c r="D32" s="71">
        <f>SUM(G32+J32+L32+N32+P32)</f>
        <v>26</v>
      </c>
      <c r="E32" s="77">
        <v>26</v>
      </c>
      <c r="F32" s="73"/>
      <c r="G32" s="77">
        <v>9</v>
      </c>
      <c r="H32" s="73"/>
      <c r="I32" s="75">
        <v>41</v>
      </c>
      <c r="J32" s="70">
        <v>5</v>
      </c>
      <c r="K32" s="70">
        <v>37</v>
      </c>
      <c r="L32" s="70">
        <v>4</v>
      </c>
      <c r="M32" s="70">
        <v>25</v>
      </c>
      <c r="N32" s="70">
        <v>5</v>
      </c>
      <c r="O32" s="70">
        <v>37</v>
      </c>
      <c r="P32" s="70">
        <v>3</v>
      </c>
    </row>
    <row r="33" spans="1:16" ht="12">
      <c r="A33" s="69" t="s">
        <v>153</v>
      </c>
      <c r="B33" s="70">
        <f t="shared" si="4"/>
        <v>347</v>
      </c>
      <c r="C33" s="71">
        <f>SUM(E33+I33+K33+M33+O33)</f>
        <v>137</v>
      </c>
      <c r="D33" s="71">
        <f>SUM(G33+J33+L33+N33+P33)</f>
        <v>210</v>
      </c>
      <c r="E33" s="72">
        <v>36</v>
      </c>
      <c r="F33" s="73"/>
      <c r="G33" s="72">
        <v>45</v>
      </c>
      <c r="H33" s="73"/>
      <c r="I33" s="79">
        <v>30</v>
      </c>
      <c r="J33" s="71">
        <v>51</v>
      </c>
      <c r="K33" s="70">
        <v>32</v>
      </c>
      <c r="L33" s="70">
        <v>52</v>
      </c>
      <c r="M33" s="70">
        <v>20</v>
      </c>
      <c r="N33" s="70">
        <v>34</v>
      </c>
      <c r="O33" s="70">
        <v>19</v>
      </c>
      <c r="P33" s="70">
        <v>28</v>
      </c>
    </row>
    <row r="34" spans="1:16" ht="12">
      <c r="A34" s="69" t="s">
        <v>154</v>
      </c>
      <c r="B34" s="70">
        <f t="shared" si="4"/>
        <v>745</v>
      </c>
      <c r="C34" s="71">
        <f>SUM(E34+I34+K34+M34+O34)</f>
        <v>199</v>
      </c>
      <c r="D34" s="71">
        <f>SUM(G34+J34+L34+N34+P34)</f>
        <v>546</v>
      </c>
      <c r="E34" s="77">
        <v>50</v>
      </c>
      <c r="F34" s="73"/>
      <c r="G34" s="77">
        <v>142</v>
      </c>
      <c r="H34" s="73"/>
      <c r="I34" s="75">
        <v>39</v>
      </c>
      <c r="J34" s="70">
        <v>110</v>
      </c>
      <c r="K34" s="70">
        <v>35</v>
      </c>
      <c r="L34" s="70">
        <v>93</v>
      </c>
      <c r="M34" s="70">
        <v>41</v>
      </c>
      <c r="N34" s="70">
        <v>101</v>
      </c>
      <c r="O34" s="70">
        <v>34</v>
      </c>
      <c r="P34" s="70">
        <v>100</v>
      </c>
    </row>
    <row r="35" spans="1:16" ht="12">
      <c r="A35" s="62" t="s">
        <v>109</v>
      </c>
      <c r="B35" s="63">
        <f>SUM(B36:B51)</f>
        <v>9037</v>
      </c>
      <c r="C35" s="63">
        <f>SUM(C36:C51)</f>
        <v>4082</v>
      </c>
      <c r="D35" s="63">
        <f>SUM(D36:D51)</f>
        <v>4955</v>
      </c>
      <c r="E35" s="64">
        <f>SUM(E36:E51)</f>
        <v>2026</v>
      </c>
      <c r="F35" s="65"/>
      <c r="G35" s="64">
        <f>SUM(G36:G51)</f>
        <v>2344</v>
      </c>
      <c r="H35" s="65"/>
      <c r="I35" s="66">
        <f>SUM(I36:I51)</f>
        <v>1157</v>
      </c>
      <c r="J35" s="63">
        <f>SUM(J36:J51)</f>
        <v>1422</v>
      </c>
      <c r="K35" s="63">
        <f>SUM(K36:K51)</f>
        <v>899</v>
      </c>
      <c r="L35" s="63">
        <f>SUM(L36:L51)</f>
        <v>1189</v>
      </c>
      <c r="M35" s="67"/>
      <c r="N35" s="67"/>
      <c r="O35" s="67"/>
      <c r="P35" s="67"/>
    </row>
    <row r="36" spans="1:16" ht="12">
      <c r="A36" s="69" t="s">
        <v>155</v>
      </c>
      <c r="B36" s="70">
        <f aca="true" t="shared" si="5" ref="B36:B51">SUM(C36+D36)</f>
        <v>2176</v>
      </c>
      <c r="C36" s="70">
        <f aca="true" t="shared" si="6" ref="C36:C51">SUM(E36+I36+K36)</f>
        <v>1064</v>
      </c>
      <c r="D36" s="70">
        <f aca="true" t="shared" si="7" ref="D36:D51">SUM(G36+J36+L36)</f>
        <v>1112</v>
      </c>
      <c r="E36" s="77">
        <v>590</v>
      </c>
      <c r="F36" s="73"/>
      <c r="G36" s="77">
        <v>606</v>
      </c>
      <c r="H36" s="73"/>
      <c r="I36" s="75">
        <v>285</v>
      </c>
      <c r="J36" s="70">
        <v>299</v>
      </c>
      <c r="K36" s="70">
        <v>189</v>
      </c>
      <c r="L36" s="70">
        <v>207</v>
      </c>
      <c r="M36" s="76"/>
      <c r="N36" s="76"/>
      <c r="O36" s="76"/>
      <c r="P36" s="76"/>
    </row>
    <row r="37" spans="1:16" ht="12">
      <c r="A37" s="69" t="s">
        <v>156</v>
      </c>
      <c r="B37" s="70">
        <f t="shared" si="5"/>
        <v>488</v>
      </c>
      <c r="C37" s="70">
        <f t="shared" si="6"/>
        <v>241</v>
      </c>
      <c r="D37" s="70">
        <f t="shared" si="7"/>
        <v>247</v>
      </c>
      <c r="E37" s="77">
        <v>129</v>
      </c>
      <c r="F37" s="73"/>
      <c r="G37" s="77">
        <v>103</v>
      </c>
      <c r="H37" s="73"/>
      <c r="I37" s="75">
        <v>66</v>
      </c>
      <c r="J37" s="70">
        <v>90</v>
      </c>
      <c r="K37" s="70">
        <v>46</v>
      </c>
      <c r="L37" s="70">
        <v>54</v>
      </c>
      <c r="M37" s="76"/>
      <c r="N37" s="76"/>
      <c r="O37" s="76"/>
      <c r="P37" s="76"/>
    </row>
    <row r="38" spans="1:16" ht="12">
      <c r="A38" s="69" t="s">
        <v>157</v>
      </c>
      <c r="B38" s="70">
        <f t="shared" si="5"/>
        <v>550</v>
      </c>
      <c r="C38" s="70">
        <f t="shared" si="6"/>
        <v>284</v>
      </c>
      <c r="D38" s="70">
        <f t="shared" si="7"/>
        <v>266</v>
      </c>
      <c r="E38" s="77">
        <v>118</v>
      </c>
      <c r="F38" s="73"/>
      <c r="G38" s="77">
        <v>134</v>
      </c>
      <c r="H38" s="73"/>
      <c r="I38" s="75">
        <v>102</v>
      </c>
      <c r="J38" s="70">
        <v>75</v>
      </c>
      <c r="K38" s="70">
        <v>64</v>
      </c>
      <c r="L38" s="70">
        <v>57</v>
      </c>
      <c r="M38" s="76"/>
      <c r="N38" s="76"/>
      <c r="O38" s="76"/>
      <c r="P38" s="76"/>
    </row>
    <row r="39" spans="1:16" ht="12">
      <c r="A39" s="69" t="s">
        <v>158</v>
      </c>
      <c r="B39" s="70">
        <f t="shared" si="5"/>
        <v>402</v>
      </c>
      <c r="C39" s="70">
        <f t="shared" si="6"/>
        <v>185</v>
      </c>
      <c r="D39" s="70">
        <f t="shared" si="7"/>
        <v>217</v>
      </c>
      <c r="E39" s="77">
        <v>95</v>
      </c>
      <c r="F39" s="73"/>
      <c r="G39" s="77">
        <v>103</v>
      </c>
      <c r="H39" s="73"/>
      <c r="I39" s="75">
        <v>37</v>
      </c>
      <c r="J39" s="70">
        <v>63</v>
      </c>
      <c r="K39" s="70">
        <v>53</v>
      </c>
      <c r="L39" s="70">
        <v>51</v>
      </c>
      <c r="M39" s="76"/>
      <c r="N39" s="76"/>
      <c r="O39" s="76"/>
      <c r="P39" s="76"/>
    </row>
    <row r="40" spans="1:16" ht="12">
      <c r="A40" s="69" t="s">
        <v>159</v>
      </c>
      <c r="B40" s="70">
        <f t="shared" si="5"/>
        <v>724</v>
      </c>
      <c r="C40" s="70">
        <f t="shared" si="6"/>
        <v>340</v>
      </c>
      <c r="D40" s="70">
        <f t="shared" si="7"/>
        <v>384</v>
      </c>
      <c r="E40" s="72">
        <v>159</v>
      </c>
      <c r="F40" s="73"/>
      <c r="G40" s="72">
        <v>163</v>
      </c>
      <c r="H40" s="73"/>
      <c r="I40" s="75">
        <v>109</v>
      </c>
      <c r="J40" s="71">
        <v>112</v>
      </c>
      <c r="K40" s="71">
        <v>72</v>
      </c>
      <c r="L40" s="70">
        <v>109</v>
      </c>
      <c r="M40" s="76"/>
      <c r="N40" s="76"/>
      <c r="O40" s="76"/>
      <c r="P40" s="76"/>
    </row>
    <row r="41" spans="1:16" ht="12">
      <c r="A41" s="69" t="s">
        <v>160</v>
      </c>
      <c r="B41" s="70">
        <f t="shared" si="5"/>
        <v>283</v>
      </c>
      <c r="C41" s="70">
        <f t="shared" si="6"/>
        <v>160</v>
      </c>
      <c r="D41" s="70">
        <f t="shared" si="7"/>
        <v>123</v>
      </c>
      <c r="E41" s="77">
        <v>64</v>
      </c>
      <c r="F41" s="73"/>
      <c r="G41" s="77">
        <v>42</v>
      </c>
      <c r="H41" s="73"/>
      <c r="I41" s="75">
        <v>43</v>
      </c>
      <c r="J41" s="70">
        <v>36</v>
      </c>
      <c r="K41" s="70">
        <v>53</v>
      </c>
      <c r="L41" s="70">
        <v>45</v>
      </c>
      <c r="M41" s="76"/>
      <c r="N41" s="76"/>
      <c r="O41" s="76"/>
      <c r="P41" s="76"/>
    </row>
    <row r="42" spans="1:16" ht="12">
      <c r="A42" s="69" t="s">
        <v>161</v>
      </c>
      <c r="B42" s="70">
        <f t="shared" si="5"/>
        <v>421</v>
      </c>
      <c r="C42" s="70">
        <f t="shared" si="6"/>
        <v>185</v>
      </c>
      <c r="D42" s="70">
        <f t="shared" si="7"/>
        <v>236</v>
      </c>
      <c r="E42" s="77">
        <v>91</v>
      </c>
      <c r="F42" s="73"/>
      <c r="G42" s="77">
        <v>112</v>
      </c>
      <c r="H42" s="73"/>
      <c r="I42" s="75">
        <v>53</v>
      </c>
      <c r="J42" s="70">
        <v>61</v>
      </c>
      <c r="K42" s="70">
        <v>41</v>
      </c>
      <c r="L42" s="70">
        <v>63</v>
      </c>
      <c r="M42" s="76"/>
      <c r="N42" s="76"/>
      <c r="O42" s="76"/>
      <c r="P42" s="76"/>
    </row>
    <row r="43" spans="1:16" ht="12">
      <c r="A43" s="69" t="s">
        <v>162</v>
      </c>
      <c r="B43" s="70">
        <f t="shared" si="5"/>
        <v>215</v>
      </c>
      <c r="C43" s="70">
        <f t="shared" si="6"/>
        <v>116</v>
      </c>
      <c r="D43" s="70">
        <f t="shared" si="7"/>
        <v>99</v>
      </c>
      <c r="E43" s="77">
        <v>57</v>
      </c>
      <c r="F43" s="73"/>
      <c r="G43" s="77">
        <v>44</v>
      </c>
      <c r="H43" s="73"/>
      <c r="I43" s="75">
        <v>33</v>
      </c>
      <c r="J43" s="70">
        <v>26</v>
      </c>
      <c r="K43" s="70">
        <v>26</v>
      </c>
      <c r="L43" s="70">
        <v>29</v>
      </c>
      <c r="M43" s="76"/>
      <c r="N43" s="76"/>
      <c r="O43" s="76"/>
      <c r="P43" s="76"/>
    </row>
    <row r="44" spans="1:16" ht="12">
      <c r="A44" s="69" t="s">
        <v>163</v>
      </c>
      <c r="B44" s="70">
        <f t="shared" si="5"/>
        <v>261</v>
      </c>
      <c r="C44" s="70">
        <f t="shared" si="6"/>
        <v>127</v>
      </c>
      <c r="D44" s="70">
        <f t="shared" si="7"/>
        <v>134</v>
      </c>
      <c r="E44" s="77">
        <v>44</v>
      </c>
      <c r="F44" s="73"/>
      <c r="G44" s="77">
        <v>55</v>
      </c>
      <c r="H44" s="73"/>
      <c r="I44" s="75">
        <v>52</v>
      </c>
      <c r="J44" s="70">
        <v>56</v>
      </c>
      <c r="K44" s="70">
        <v>31</v>
      </c>
      <c r="L44" s="70">
        <v>23</v>
      </c>
      <c r="M44" s="76"/>
      <c r="N44" s="76"/>
      <c r="O44" s="76"/>
      <c r="P44" s="76"/>
    </row>
    <row r="45" spans="1:16" ht="12">
      <c r="A45" s="69" t="s">
        <v>164</v>
      </c>
      <c r="B45" s="70">
        <f t="shared" si="5"/>
        <v>264</v>
      </c>
      <c r="C45" s="70">
        <f t="shared" si="6"/>
        <v>157</v>
      </c>
      <c r="D45" s="70">
        <f t="shared" si="7"/>
        <v>107</v>
      </c>
      <c r="E45" s="77">
        <v>72</v>
      </c>
      <c r="F45" s="73"/>
      <c r="G45" s="77">
        <v>51</v>
      </c>
      <c r="H45" s="73"/>
      <c r="I45" s="75">
        <v>54</v>
      </c>
      <c r="J45" s="70">
        <v>28</v>
      </c>
      <c r="K45" s="70">
        <v>31</v>
      </c>
      <c r="L45" s="70">
        <v>28</v>
      </c>
      <c r="M45" s="76"/>
      <c r="N45" s="76"/>
      <c r="O45" s="76"/>
      <c r="P45" s="76"/>
    </row>
    <row r="46" spans="1:16" ht="12">
      <c r="A46" s="69" t="s">
        <v>165</v>
      </c>
      <c r="B46" s="70">
        <f t="shared" si="5"/>
        <v>279</v>
      </c>
      <c r="C46" s="70">
        <f t="shared" si="6"/>
        <v>142</v>
      </c>
      <c r="D46" s="70">
        <f t="shared" si="7"/>
        <v>137</v>
      </c>
      <c r="E46" s="77">
        <v>79</v>
      </c>
      <c r="F46" s="73"/>
      <c r="G46" s="77">
        <v>67</v>
      </c>
      <c r="H46" s="73"/>
      <c r="I46" s="75">
        <v>38</v>
      </c>
      <c r="J46" s="70">
        <v>44</v>
      </c>
      <c r="K46" s="70">
        <v>25</v>
      </c>
      <c r="L46" s="70">
        <v>26</v>
      </c>
      <c r="M46" s="76"/>
      <c r="N46" s="76"/>
      <c r="O46" s="76"/>
      <c r="P46" s="76"/>
    </row>
    <row r="47" spans="1:16" ht="12">
      <c r="A47" s="69" t="s">
        <v>166</v>
      </c>
      <c r="B47" s="70">
        <f t="shared" si="5"/>
        <v>135</v>
      </c>
      <c r="C47" s="70">
        <f t="shared" si="6"/>
        <v>62</v>
      </c>
      <c r="D47" s="70">
        <f t="shared" si="7"/>
        <v>73</v>
      </c>
      <c r="E47" s="77">
        <v>30</v>
      </c>
      <c r="F47" s="73"/>
      <c r="G47" s="77">
        <v>47</v>
      </c>
      <c r="H47" s="73"/>
      <c r="I47" s="75">
        <v>21</v>
      </c>
      <c r="J47" s="70">
        <v>11</v>
      </c>
      <c r="K47" s="70">
        <v>11</v>
      </c>
      <c r="L47" s="70">
        <v>15</v>
      </c>
      <c r="M47" s="76"/>
      <c r="N47" s="76"/>
      <c r="O47" s="76"/>
      <c r="P47" s="76"/>
    </row>
    <row r="48" spans="1:16" ht="12">
      <c r="A48" s="69" t="s">
        <v>167</v>
      </c>
      <c r="B48" s="70">
        <f t="shared" si="5"/>
        <v>1522</v>
      </c>
      <c r="C48" s="70">
        <f t="shared" si="6"/>
        <v>745</v>
      </c>
      <c r="D48" s="70">
        <f t="shared" si="7"/>
        <v>777</v>
      </c>
      <c r="E48" s="77">
        <v>348</v>
      </c>
      <c r="F48" s="73"/>
      <c r="G48" s="77">
        <v>301</v>
      </c>
      <c r="H48" s="73"/>
      <c r="I48" s="75">
        <v>203</v>
      </c>
      <c r="J48" s="70">
        <v>231</v>
      </c>
      <c r="K48" s="70">
        <v>194</v>
      </c>
      <c r="L48" s="70">
        <v>245</v>
      </c>
      <c r="M48" s="76"/>
      <c r="N48" s="76"/>
      <c r="O48" s="76"/>
      <c r="P48" s="76"/>
    </row>
    <row r="49" spans="1:16" ht="12">
      <c r="A49" s="69" t="s">
        <v>168</v>
      </c>
      <c r="B49" s="70">
        <f t="shared" si="5"/>
        <v>684</v>
      </c>
      <c r="C49" s="70">
        <f t="shared" si="6"/>
        <v>210</v>
      </c>
      <c r="D49" s="70">
        <f t="shared" si="7"/>
        <v>474</v>
      </c>
      <c r="E49" s="72">
        <v>125</v>
      </c>
      <c r="F49" s="73"/>
      <c r="G49" s="80">
        <v>258</v>
      </c>
      <c r="H49" s="81"/>
      <c r="I49" s="75">
        <v>41</v>
      </c>
      <c r="J49" s="71">
        <v>109</v>
      </c>
      <c r="K49" s="71">
        <v>44</v>
      </c>
      <c r="L49" s="70">
        <v>107</v>
      </c>
      <c r="M49" s="76"/>
      <c r="N49" s="76"/>
      <c r="O49" s="76"/>
      <c r="P49" s="76"/>
    </row>
    <row r="50" spans="1:16" ht="12">
      <c r="A50" s="69" t="s">
        <v>188</v>
      </c>
      <c r="B50" s="70">
        <f t="shared" si="5"/>
        <v>53</v>
      </c>
      <c r="C50" s="70">
        <f t="shared" si="6"/>
        <v>24</v>
      </c>
      <c r="D50" s="70">
        <f t="shared" si="7"/>
        <v>29</v>
      </c>
      <c r="E50" s="82">
        <v>12</v>
      </c>
      <c r="F50" s="83"/>
      <c r="G50" s="72">
        <v>18</v>
      </c>
      <c r="H50" s="73"/>
      <c r="I50" s="75">
        <v>5</v>
      </c>
      <c r="J50" s="70">
        <v>3</v>
      </c>
      <c r="K50" s="70">
        <v>7</v>
      </c>
      <c r="L50" s="70">
        <v>8</v>
      </c>
      <c r="M50" s="76"/>
      <c r="N50" s="76"/>
      <c r="O50" s="76"/>
      <c r="P50" s="76"/>
    </row>
    <row r="51" spans="1:16" ht="12">
      <c r="A51" s="69" t="s">
        <v>148</v>
      </c>
      <c r="B51" s="70">
        <f t="shared" si="5"/>
        <v>580</v>
      </c>
      <c r="C51" s="70">
        <f t="shared" si="6"/>
        <v>40</v>
      </c>
      <c r="D51" s="70">
        <f t="shared" si="7"/>
        <v>540</v>
      </c>
      <c r="E51" s="77">
        <v>13</v>
      </c>
      <c r="F51" s="73"/>
      <c r="G51" s="77">
        <v>240</v>
      </c>
      <c r="H51" s="73"/>
      <c r="I51" s="75">
        <v>15</v>
      </c>
      <c r="J51" s="70">
        <v>178</v>
      </c>
      <c r="K51" s="70">
        <v>12</v>
      </c>
      <c r="L51" s="70">
        <v>122</v>
      </c>
      <c r="M51" s="76"/>
      <c r="N51" s="76"/>
      <c r="O51" s="76"/>
      <c r="P51" s="76"/>
    </row>
    <row r="52" spans="1:16" ht="12">
      <c r="A52" s="84" t="s">
        <v>189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5" t="s">
        <v>190</v>
      </c>
      <c r="P52" s="84"/>
    </row>
    <row r="53" spans="1:16" ht="12">
      <c r="A53" s="84" t="s">
        <v>191</v>
      </c>
      <c r="B53" s="84"/>
      <c r="C53" s="84"/>
      <c r="D53" s="84"/>
      <c r="E53" s="84"/>
      <c r="F53" s="84"/>
      <c r="G53" s="84"/>
      <c r="H53" s="84"/>
      <c r="I53" s="84"/>
      <c r="J53" s="84"/>
      <c r="K53" s="85" t="s">
        <v>52</v>
      </c>
      <c r="L53" s="84"/>
      <c r="M53" s="84"/>
      <c r="N53" s="84"/>
      <c r="P53" s="84"/>
    </row>
  </sheetData>
  <sheetProtection password="CA55" sheet="1" objects="1" scenarios="1"/>
  <mergeCells count="8">
    <mergeCell ref="E7:F7"/>
    <mergeCell ref="A2:P2"/>
    <mergeCell ref="A3:P3"/>
    <mergeCell ref="E6:H6"/>
    <mergeCell ref="O6:P6"/>
    <mergeCell ref="M6:N6"/>
    <mergeCell ref="K6:L6"/>
    <mergeCell ref="I6:J6"/>
  </mergeCells>
  <printOptions horizontalCentered="1"/>
  <pageMargins left="0.5905511811023623" right="0.5905511811023623" top="0.1968503937007874" bottom="0.1968503937007874" header="0" footer="0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workbookViewId="0" topLeftCell="A31">
      <selection activeCell="C40" sqref="C40"/>
    </sheetView>
  </sheetViews>
  <sheetFormatPr defaultColWidth="15.3984375" defaultRowHeight="9"/>
  <cols>
    <col min="1" max="1" width="60.19921875" style="86" customWidth="1"/>
    <col min="2" max="2" width="18.3984375" style="86" customWidth="1"/>
    <col min="3" max="3" width="17" style="86" customWidth="1"/>
    <col min="4" max="4" width="3.796875" style="86" customWidth="1"/>
    <col min="5" max="5" width="25.19921875" style="86" customWidth="1"/>
    <col min="6" max="6" width="24.59765625" style="86" customWidth="1"/>
    <col min="7" max="7" width="21" style="86" customWidth="1"/>
    <col min="8" max="8" width="32.19921875" style="86" customWidth="1"/>
    <col min="9" max="9" width="5" style="86" customWidth="1"/>
    <col min="10" max="16384" width="15.3984375" style="86" customWidth="1"/>
  </cols>
  <sheetData>
    <row r="1" spans="1:8" ht="12">
      <c r="A1" s="1083" t="s">
        <v>74</v>
      </c>
      <c r="B1" s="1083"/>
      <c r="C1" s="1083"/>
      <c r="D1" s="1083"/>
      <c r="E1" s="1083"/>
      <c r="F1" s="1083"/>
      <c r="G1" s="1083"/>
      <c r="H1" s="1083"/>
    </row>
    <row r="2" spans="1:8" ht="12">
      <c r="A2" s="1083" t="s">
        <v>192</v>
      </c>
      <c r="B2" s="1083"/>
      <c r="C2" s="1083"/>
      <c r="D2" s="1083"/>
      <c r="E2" s="1083"/>
      <c r="F2" s="1083"/>
      <c r="G2" s="1083"/>
      <c r="H2" s="1083"/>
    </row>
    <row r="3" spans="1:8" ht="12">
      <c r="A3" s="1083" t="s">
        <v>193</v>
      </c>
      <c r="B3" s="1083"/>
      <c r="C3" s="1083"/>
      <c r="D3" s="1083"/>
      <c r="E3" s="1083"/>
      <c r="F3" s="1083"/>
      <c r="G3" s="1083"/>
      <c r="H3" s="1083"/>
    </row>
    <row r="4" spans="1:8" ht="12">
      <c r="A4" s="87"/>
      <c r="B4" s="87"/>
      <c r="C4" s="87"/>
      <c r="D4" s="87"/>
      <c r="E4" s="87"/>
      <c r="F4" s="87"/>
      <c r="G4" s="87"/>
      <c r="H4" s="87"/>
    </row>
    <row r="5" spans="1:8" ht="12">
      <c r="A5" s="88" t="s">
        <v>0</v>
      </c>
      <c r="B5" s="87"/>
      <c r="C5" s="87"/>
      <c r="D5" s="87"/>
      <c r="E5" s="87"/>
      <c r="F5" s="87"/>
      <c r="G5" s="87"/>
      <c r="H5" s="87"/>
    </row>
    <row r="6" spans="1:8" ht="12">
      <c r="A6" s="89"/>
      <c r="B6" s="90"/>
      <c r="C6" s="1078" t="s">
        <v>194</v>
      </c>
      <c r="D6" s="1079"/>
      <c r="E6" s="1079"/>
      <c r="F6" s="1079"/>
      <c r="G6" s="1079"/>
      <c r="H6" s="1080"/>
    </row>
    <row r="7" spans="1:8" ht="12">
      <c r="A7" s="92"/>
      <c r="B7" s="93" t="s">
        <v>195</v>
      </c>
      <c r="C7" s="94"/>
      <c r="D7" s="94"/>
      <c r="E7" s="94"/>
      <c r="F7" s="94"/>
      <c r="G7" s="94"/>
      <c r="H7" s="95"/>
    </row>
    <row r="8" spans="1:11" ht="12">
      <c r="A8" s="96" t="s">
        <v>80</v>
      </c>
      <c r="B8" s="97" t="s">
        <v>81</v>
      </c>
      <c r="C8" s="1078" t="s">
        <v>196</v>
      </c>
      <c r="D8" s="1080"/>
      <c r="E8" s="98" t="s">
        <v>197</v>
      </c>
      <c r="F8" s="98" t="s">
        <v>198</v>
      </c>
      <c r="G8" s="91" t="s">
        <v>199</v>
      </c>
      <c r="H8" s="99" t="s">
        <v>200</v>
      </c>
      <c r="K8" s="100" t="s">
        <v>52</v>
      </c>
    </row>
    <row r="9" spans="1:8" ht="12">
      <c r="A9" s="101"/>
      <c r="B9" s="102"/>
      <c r="C9" s="1081" t="s">
        <v>201</v>
      </c>
      <c r="D9" s="1082"/>
      <c r="E9" s="104" t="s">
        <v>202</v>
      </c>
      <c r="F9" s="104" t="s">
        <v>203</v>
      </c>
      <c r="G9" s="103" t="s">
        <v>83</v>
      </c>
      <c r="H9" s="104" t="s">
        <v>204</v>
      </c>
    </row>
    <row r="10" spans="1:8" ht="15" customHeight="1">
      <c r="A10" s="105" t="s">
        <v>82</v>
      </c>
      <c r="B10" s="106">
        <f>SUM(B11+B17+B37)</f>
        <v>15006</v>
      </c>
      <c r="C10" s="107">
        <f>SUM(C11+C17+C37)</f>
        <v>6045</v>
      </c>
      <c r="D10" s="108"/>
      <c r="E10" s="109">
        <f aca="true" t="shared" si="0" ref="E10:E53">(C10/$B$10)*100</f>
        <v>40.28388644542183</v>
      </c>
      <c r="F10" s="110"/>
      <c r="G10" s="110"/>
      <c r="H10" s="110"/>
    </row>
    <row r="11" spans="1:8" ht="15" customHeight="1">
      <c r="A11" s="105" t="s">
        <v>84</v>
      </c>
      <c r="B11" s="106">
        <f>SUM(B13+B14)</f>
        <v>28</v>
      </c>
      <c r="C11" s="107">
        <f>SUM(C13+C14)</f>
        <v>17</v>
      </c>
      <c r="D11" s="108"/>
      <c r="E11" s="109">
        <f t="shared" si="0"/>
        <v>0.1132880181260829</v>
      </c>
      <c r="F11" s="110"/>
      <c r="G11" s="110">
        <f>(C11/B11)*100</f>
        <v>60.71428571428571</v>
      </c>
      <c r="H11" s="110">
        <f aca="true" t="shared" si="1" ref="H11:H16">(C11/$C$11)*100</f>
        <v>100</v>
      </c>
    </row>
    <row r="12" spans="1:8" ht="12">
      <c r="A12" s="105" t="s">
        <v>85</v>
      </c>
      <c r="B12" s="111">
        <f>(B13)</f>
        <v>13</v>
      </c>
      <c r="C12" s="112">
        <f>(C13)</f>
        <v>2</v>
      </c>
      <c r="D12" s="108"/>
      <c r="E12" s="109">
        <f t="shared" si="0"/>
        <v>0.013328002132480341</v>
      </c>
      <c r="F12" s="110"/>
      <c r="G12" s="110">
        <f>(C12/B11)*100</f>
        <v>7.142857142857142</v>
      </c>
      <c r="H12" s="110">
        <f t="shared" si="1"/>
        <v>11.76470588235294</v>
      </c>
    </row>
    <row r="13" spans="1:8" ht="12">
      <c r="A13" s="113" t="s">
        <v>205</v>
      </c>
      <c r="B13" s="114">
        <v>13</v>
      </c>
      <c r="C13" s="115">
        <v>2</v>
      </c>
      <c r="D13" s="116"/>
      <c r="E13" s="117">
        <f t="shared" si="0"/>
        <v>0.013328002132480341</v>
      </c>
      <c r="F13" s="118">
        <f>(C13/B13)*100</f>
        <v>15.384615384615385</v>
      </c>
      <c r="G13" s="118">
        <f>(C13/B11)*100</f>
        <v>7.142857142857142</v>
      </c>
      <c r="H13" s="118">
        <f t="shared" si="1"/>
        <v>11.76470588235294</v>
      </c>
    </row>
    <row r="14" spans="1:8" ht="12">
      <c r="A14" s="105" t="s">
        <v>87</v>
      </c>
      <c r="B14" s="111">
        <f>SUM(B15:B16)</f>
        <v>15</v>
      </c>
      <c r="C14" s="112">
        <f>SUM(C15:C16)</f>
        <v>15</v>
      </c>
      <c r="D14" s="108"/>
      <c r="E14" s="109">
        <f t="shared" si="0"/>
        <v>0.09996001599360256</v>
      </c>
      <c r="F14" s="110"/>
      <c r="G14" s="110">
        <f>(C14/B11)*100</f>
        <v>53.57142857142857</v>
      </c>
      <c r="H14" s="110">
        <f t="shared" si="1"/>
        <v>88.23529411764706</v>
      </c>
    </row>
    <row r="15" spans="1:8" ht="12">
      <c r="A15" s="113" t="s">
        <v>206</v>
      </c>
      <c r="B15" s="114">
        <v>7</v>
      </c>
      <c r="C15" s="115">
        <v>7</v>
      </c>
      <c r="D15" s="116"/>
      <c r="E15" s="117">
        <f t="shared" si="0"/>
        <v>0.046648007463681196</v>
      </c>
      <c r="F15" s="118">
        <f>(C15/B15)*100</f>
        <v>100</v>
      </c>
      <c r="G15" s="118">
        <f>(C15/B11)*100</f>
        <v>25</v>
      </c>
      <c r="H15" s="118">
        <f t="shared" si="1"/>
        <v>41.17647058823529</v>
      </c>
    </row>
    <row r="16" spans="1:8" ht="12">
      <c r="A16" s="113" t="s">
        <v>207</v>
      </c>
      <c r="B16" s="114">
        <v>8</v>
      </c>
      <c r="C16" s="115">
        <v>8</v>
      </c>
      <c r="D16" s="116"/>
      <c r="E16" s="117">
        <f t="shared" si="0"/>
        <v>0.053312008529921365</v>
      </c>
      <c r="F16" s="118">
        <f>(C16/B16)*100</f>
        <v>100</v>
      </c>
      <c r="G16" s="118">
        <f>(C16/B11)*100</f>
        <v>28.57142857142857</v>
      </c>
      <c r="H16" s="118">
        <f t="shared" si="1"/>
        <v>47.05882352941176</v>
      </c>
    </row>
    <row r="17" spans="1:8" ht="12">
      <c r="A17" s="105" t="s">
        <v>90</v>
      </c>
      <c r="B17" s="111">
        <f>SUM(B18+B19+B20+B25+B26+B30+B31+B32+B33+B34+B35+B36)</f>
        <v>5941</v>
      </c>
      <c r="C17" s="112">
        <f>SUM(C18+C19+C20+C25+C26+C30+C31+C32+C33+C34+C35+C36)</f>
        <v>1658</v>
      </c>
      <c r="D17" s="108"/>
      <c r="E17" s="109">
        <f t="shared" si="0"/>
        <v>11.048913767826203</v>
      </c>
      <c r="F17" s="110"/>
      <c r="G17" s="110">
        <f>(C17/B17)*100</f>
        <v>27.907759636424846</v>
      </c>
      <c r="H17" s="110">
        <f aca="true" t="shared" si="2" ref="H17:H26">(C17/$C$17)*100</f>
        <v>100</v>
      </c>
    </row>
    <row r="18" spans="1:9" ht="12">
      <c r="A18" s="113" t="s">
        <v>208</v>
      </c>
      <c r="B18" s="114">
        <v>80</v>
      </c>
      <c r="C18" s="119">
        <v>28</v>
      </c>
      <c r="D18" s="116"/>
      <c r="E18" s="117">
        <f t="shared" si="0"/>
        <v>0.18659202985472478</v>
      </c>
      <c r="F18" s="118">
        <f aca="true" t="shared" si="3" ref="F18:F26">(C18/B18)*100</f>
        <v>35</v>
      </c>
      <c r="G18" s="118">
        <f>(C18/B17)*100</f>
        <v>0.47130112775627</v>
      </c>
      <c r="H18" s="118">
        <f t="shared" si="2"/>
        <v>1.6887816646562124</v>
      </c>
      <c r="I18" s="120"/>
    </row>
    <row r="19" spans="1:8" ht="12">
      <c r="A19" s="113" t="s">
        <v>209</v>
      </c>
      <c r="B19" s="114">
        <v>67</v>
      </c>
      <c r="C19" s="115">
        <v>28</v>
      </c>
      <c r="D19" s="116"/>
      <c r="E19" s="117">
        <f t="shared" si="0"/>
        <v>0.18659202985472478</v>
      </c>
      <c r="F19" s="118">
        <f t="shared" si="3"/>
        <v>41.7910447761194</v>
      </c>
      <c r="G19" s="118">
        <f>(C19/B17)*100</f>
        <v>0.47130112775627</v>
      </c>
      <c r="H19" s="118">
        <f t="shared" si="2"/>
        <v>1.6887816646562124</v>
      </c>
    </row>
    <row r="20" spans="1:9" ht="12">
      <c r="A20" s="113" t="s">
        <v>210</v>
      </c>
      <c r="B20" s="114">
        <f>SUM(B21:B24)</f>
        <v>2104</v>
      </c>
      <c r="C20" s="115">
        <f>(C21)</f>
        <v>521</v>
      </c>
      <c r="D20" s="116"/>
      <c r="E20" s="117">
        <f t="shared" si="0"/>
        <v>3.4719445555111292</v>
      </c>
      <c r="F20" s="118">
        <f t="shared" si="3"/>
        <v>24.76235741444867</v>
      </c>
      <c r="G20" s="118">
        <f>(C20/B17)*100</f>
        <v>8.769567412893451</v>
      </c>
      <c r="H20" s="118">
        <f t="shared" si="2"/>
        <v>31.423401688781667</v>
      </c>
      <c r="I20" s="120"/>
    </row>
    <row r="21" spans="1:8" ht="12">
      <c r="A21" s="113" t="s">
        <v>211</v>
      </c>
      <c r="B21" s="114">
        <v>521</v>
      </c>
      <c r="C21" s="115">
        <v>521</v>
      </c>
      <c r="D21" s="116"/>
      <c r="E21" s="117">
        <f t="shared" si="0"/>
        <v>3.4719445555111292</v>
      </c>
      <c r="F21" s="118">
        <f t="shared" si="3"/>
        <v>100</v>
      </c>
      <c r="G21" s="118">
        <f>(C21/B17)*100</f>
        <v>8.769567412893451</v>
      </c>
      <c r="H21" s="118">
        <f t="shared" si="2"/>
        <v>31.423401688781667</v>
      </c>
    </row>
    <row r="22" spans="1:8" ht="12">
      <c r="A22" s="113" t="s">
        <v>212</v>
      </c>
      <c r="B22" s="114">
        <v>590</v>
      </c>
      <c r="C22" s="115">
        <v>0</v>
      </c>
      <c r="D22" s="116"/>
      <c r="E22" s="117">
        <f t="shared" si="0"/>
        <v>0</v>
      </c>
      <c r="F22" s="118">
        <f t="shared" si="3"/>
        <v>0</v>
      </c>
      <c r="G22" s="118">
        <f>(C22/B19)*100</f>
        <v>0</v>
      </c>
      <c r="H22" s="118">
        <f t="shared" si="2"/>
        <v>0</v>
      </c>
    </row>
    <row r="23" spans="1:8" ht="12">
      <c r="A23" s="113" t="s">
        <v>213</v>
      </c>
      <c r="B23" s="114">
        <v>187</v>
      </c>
      <c r="C23" s="115">
        <v>0</v>
      </c>
      <c r="D23" s="116"/>
      <c r="E23" s="117">
        <f t="shared" si="0"/>
        <v>0</v>
      </c>
      <c r="F23" s="118">
        <f t="shared" si="3"/>
        <v>0</v>
      </c>
      <c r="G23" s="118">
        <f>(C23/B18)*100</f>
        <v>0</v>
      </c>
      <c r="H23" s="118">
        <f t="shared" si="2"/>
        <v>0</v>
      </c>
    </row>
    <row r="24" spans="1:8" ht="12">
      <c r="A24" s="113" t="s">
        <v>214</v>
      </c>
      <c r="B24" s="114">
        <v>806</v>
      </c>
      <c r="C24" s="115">
        <v>0</v>
      </c>
      <c r="D24" s="116"/>
      <c r="E24" s="117">
        <f t="shared" si="0"/>
        <v>0</v>
      </c>
      <c r="F24" s="118">
        <f t="shared" si="3"/>
        <v>0</v>
      </c>
      <c r="G24" s="118">
        <f>(C24/B19)*100</f>
        <v>0</v>
      </c>
      <c r="H24" s="118">
        <f t="shared" si="2"/>
        <v>0</v>
      </c>
    </row>
    <row r="25" spans="1:9" ht="12">
      <c r="A25" s="113" t="s">
        <v>215</v>
      </c>
      <c r="B25" s="114">
        <v>1078</v>
      </c>
      <c r="C25" s="119">
        <v>229</v>
      </c>
      <c r="D25" s="116"/>
      <c r="E25" s="117">
        <f t="shared" si="0"/>
        <v>1.526056244168999</v>
      </c>
      <c r="F25" s="118">
        <f t="shared" si="3"/>
        <v>21.243042671614102</v>
      </c>
      <c r="G25" s="118">
        <f>(C25/B17)*100</f>
        <v>3.8545699377209224</v>
      </c>
      <c r="H25" s="118">
        <f t="shared" si="2"/>
        <v>13.811821471652594</v>
      </c>
      <c r="I25" s="120"/>
    </row>
    <row r="26" spans="1:9" ht="12">
      <c r="A26" s="113" t="s">
        <v>216</v>
      </c>
      <c r="B26" s="114">
        <v>260</v>
      </c>
      <c r="C26" s="115">
        <f>SUM(C27:C29)</f>
        <v>153</v>
      </c>
      <c r="D26" s="116"/>
      <c r="E26" s="117">
        <f t="shared" si="0"/>
        <v>1.019592163134746</v>
      </c>
      <c r="F26" s="118">
        <f t="shared" si="3"/>
        <v>58.84615384615385</v>
      </c>
      <c r="G26" s="118">
        <f>(C26/B17)*100</f>
        <v>2.5753240195253326</v>
      </c>
      <c r="H26" s="118">
        <f t="shared" si="2"/>
        <v>9.227985524728588</v>
      </c>
      <c r="I26" s="120"/>
    </row>
    <row r="27" spans="1:8" ht="12">
      <c r="A27" s="113" t="s">
        <v>211</v>
      </c>
      <c r="B27" s="114">
        <v>153</v>
      </c>
      <c r="C27" s="115">
        <v>153</v>
      </c>
      <c r="D27" s="116"/>
      <c r="E27" s="117">
        <f t="shared" si="0"/>
        <v>1.019592163134746</v>
      </c>
      <c r="F27" s="118">
        <f>(C27/B26)*100</f>
        <v>58.84615384615385</v>
      </c>
      <c r="G27" s="118">
        <f>(C27/B17)*100</f>
        <v>2.5753240195253326</v>
      </c>
      <c r="H27" s="121"/>
    </row>
    <row r="28" spans="1:8" ht="12">
      <c r="A28" s="113" t="s">
        <v>216</v>
      </c>
      <c r="B28" s="114">
        <v>31</v>
      </c>
      <c r="C28" s="115">
        <v>0</v>
      </c>
      <c r="D28" s="116"/>
      <c r="E28" s="117">
        <f t="shared" si="0"/>
        <v>0</v>
      </c>
      <c r="F28" s="118">
        <f>(C28/B27)*100</f>
        <v>0</v>
      </c>
      <c r="G28" s="118">
        <f>(C28/B17)*100</f>
        <v>0</v>
      </c>
      <c r="H28" s="121"/>
    </row>
    <row r="29" spans="1:8" ht="12">
      <c r="A29" s="113" t="s">
        <v>217</v>
      </c>
      <c r="B29" s="114">
        <v>76</v>
      </c>
      <c r="C29" s="115">
        <v>0</v>
      </c>
      <c r="D29" s="116"/>
      <c r="E29" s="117">
        <f t="shared" si="0"/>
        <v>0</v>
      </c>
      <c r="F29" s="118">
        <f>(C29/B26)*100</f>
        <v>0</v>
      </c>
      <c r="G29" s="118">
        <f>(C29/B17)*100</f>
        <v>0</v>
      </c>
      <c r="H29" s="121"/>
    </row>
    <row r="30" spans="1:9" ht="12">
      <c r="A30" s="113" t="s">
        <v>218</v>
      </c>
      <c r="B30" s="114">
        <v>167</v>
      </c>
      <c r="C30" s="115">
        <v>50</v>
      </c>
      <c r="D30" s="116"/>
      <c r="E30" s="117">
        <f t="shared" si="0"/>
        <v>0.3332000533120085</v>
      </c>
      <c r="F30" s="118">
        <f aca="true" t="shared" si="4" ref="F30:F36">(C30/B30)*100</f>
        <v>29.94011976047904</v>
      </c>
      <c r="G30" s="118">
        <f>(C30/B17)*100</f>
        <v>0.8416091567076249</v>
      </c>
      <c r="H30" s="118">
        <f aca="true" t="shared" si="5" ref="H30:H36">(C30/$C$17)*100</f>
        <v>3.0156815440289506</v>
      </c>
      <c r="I30" s="120"/>
    </row>
    <row r="31" spans="1:8" ht="12">
      <c r="A31" s="113" t="s">
        <v>219</v>
      </c>
      <c r="B31" s="114">
        <v>51</v>
      </c>
      <c r="C31" s="115">
        <v>26</v>
      </c>
      <c r="D31" s="122" t="s">
        <v>187</v>
      </c>
      <c r="E31" s="117">
        <f t="shared" si="0"/>
        <v>0.17326402772224445</v>
      </c>
      <c r="F31" s="118">
        <f t="shared" si="4"/>
        <v>50.98039215686274</v>
      </c>
      <c r="G31" s="118">
        <f>(C31/B17)*100</f>
        <v>0.437636761487965</v>
      </c>
      <c r="H31" s="118">
        <f t="shared" si="5"/>
        <v>1.5681544028950543</v>
      </c>
    </row>
    <row r="32" spans="1:8" ht="12">
      <c r="A32" s="113" t="s">
        <v>220</v>
      </c>
      <c r="B32" s="114">
        <v>273</v>
      </c>
      <c r="C32" s="115">
        <v>185</v>
      </c>
      <c r="D32" s="122" t="s">
        <v>187</v>
      </c>
      <c r="E32" s="117">
        <f t="shared" si="0"/>
        <v>1.2328401972544316</v>
      </c>
      <c r="F32" s="118">
        <f t="shared" si="4"/>
        <v>67.76556776556777</v>
      </c>
      <c r="G32" s="118">
        <f>(C32/B17)*100</f>
        <v>3.1139538798182125</v>
      </c>
      <c r="H32" s="118">
        <f t="shared" si="5"/>
        <v>11.158021712907116</v>
      </c>
    </row>
    <row r="33" spans="1:8" ht="12">
      <c r="A33" s="113" t="s">
        <v>221</v>
      </c>
      <c r="B33" s="114">
        <v>577</v>
      </c>
      <c r="C33" s="115">
        <v>130</v>
      </c>
      <c r="D33" s="116"/>
      <c r="E33" s="117">
        <f t="shared" si="0"/>
        <v>0.8663201386112223</v>
      </c>
      <c r="F33" s="118">
        <f t="shared" si="4"/>
        <v>22.530329289428074</v>
      </c>
      <c r="G33" s="118">
        <f>(C33/B17)*100</f>
        <v>2.1881838074398248</v>
      </c>
      <c r="H33" s="118">
        <f t="shared" si="5"/>
        <v>7.840772014475271</v>
      </c>
    </row>
    <row r="34" spans="1:8" ht="12">
      <c r="A34" s="113" t="s">
        <v>222</v>
      </c>
      <c r="B34" s="114">
        <v>192</v>
      </c>
      <c r="C34" s="115">
        <v>35</v>
      </c>
      <c r="D34" s="116"/>
      <c r="E34" s="117">
        <f t="shared" si="0"/>
        <v>0.23324003731840598</v>
      </c>
      <c r="F34" s="118">
        <f t="shared" si="4"/>
        <v>18.229166666666664</v>
      </c>
      <c r="G34" s="118">
        <f>(C34/B17)*100</f>
        <v>0.5891264096953375</v>
      </c>
      <c r="H34" s="118">
        <f t="shared" si="5"/>
        <v>2.1109770808202653</v>
      </c>
    </row>
    <row r="35" spans="1:8" ht="12">
      <c r="A35" s="113" t="s">
        <v>223</v>
      </c>
      <c r="B35" s="114">
        <v>347</v>
      </c>
      <c r="C35" s="115">
        <v>81</v>
      </c>
      <c r="D35" s="116"/>
      <c r="E35" s="117">
        <f t="shared" si="0"/>
        <v>0.5397840863654538</v>
      </c>
      <c r="F35" s="118">
        <f t="shared" si="4"/>
        <v>23.34293948126801</v>
      </c>
      <c r="G35" s="118">
        <f>(C35/B17)*100</f>
        <v>1.3634068338663525</v>
      </c>
      <c r="H35" s="118">
        <f t="shared" si="5"/>
        <v>4.8854041013269</v>
      </c>
    </row>
    <row r="36" spans="1:9" ht="12">
      <c r="A36" s="113" t="s">
        <v>224</v>
      </c>
      <c r="B36" s="114">
        <v>745</v>
      </c>
      <c r="C36" s="115">
        <v>192</v>
      </c>
      <c r="D36" s="116"/>
      <c r="E36" s="117">
        <f t="shared" si="0"/>
        <v>1.2794882047181129</v>
      </c>
      <c r="F36" s="118">
        <f t="shared" si="4"/>
        <v>25.771812080536915</v>
      </c>
      <c r="G36" s="118">
        <f>(C36/B17)*100</f>
        <v>3.2317791617572795</v>
      </c>
      <c r="H36" s="118">
        <f t="shared" si="5"/>
        <v>11.58021712907117</v>
      </c>
      <c r="I36" s="120"/>
    </row>
    <row r="37" spans="1:8" ht="15" customHeight="1">
      <c r="A37" s="105" t="s">
        <v>109</v>
      </c>
      <c r="B37" s="111">
        <f>SUM(B38:B53)</f>
        <v>9037</v>
      </c>
      <c r="C37" s="112">
        <f>SUM(C38:C53)</f>
        <v>4370</v>
      </c>
      <c r="D37" s="108"/>
      <c r="E37" s="109">
        <f t="shared" si="0"/>
        <v>29.121684659469544</v>
      </c>
      <c r="F37" s="110"/>
      <c r="G37" s="110">
        <f>(C37/B37)*100</f>
        <v>48.35675556047361</v>
      </c>
      <c r="H37" s="110">
        <f aca="true" t="shared" si="6" ref="H37:H53">(C37/$C$37)*100</f>
        <v>100</v>
      </c>
    </row>
    <row r="38" spans="1:9" ht="12">
      <c r="A38" s="113" t="s">
        <v>225</v>
      </c>
      <c r="B38" s="114">
        <v>2176</v>
      </c>
      <c r="C38" s="119">
        <v>1196</v>
      </c>
      <c r="D38" s="116"/>
      <c r="E38" s="117">
        <f t="shared" si="0"/>
        <v>7.970145275223244</v>
      </c>
      <c r="F38" s="118">
        <f aca="true" t="shared" si="7" ref="F38:F53">(C38/B38)*100</f>
        <v>54.96323529411765</v>
      </c>
      <c r="G38" s="118">
        <f>(C38/B37)*100</f>
        <v>13.23448046918225</v>
      </c>
      <c r="H38" s="118">
        <f t="shared" si="6"/>
        <v>27.368421052631582</v>
      </c>
      <c r="I38" s="120"/>
    </row>
    <row r="39" spans="1:9" ht="12">
      <c r="A39" s="113" t="s">
        <v>226</v>
      </c>
      <c r="B39" s="114">
        <v>488</v>
      </c>
      <c r="C39" s="119">
        <v>232</v>
      </c>
      <c r="D39" s="116"/>
      <c r="E39" s="117">
        <f t="shared" si="0"/>
        <v>1.5460482473677195</v>
      </c>
      <c r="F39" s="118">
        <f t="shared" si="7"/>
        <v>47.540983606557376</v>
      </c>
      <c r="G39" s="118">
        <f>(C39/B37)*100</f>
        <v>2.5672236361624434</v>
      </c>
      <c r="H39" s="118">
        <f t="shared" si="6"/>
        <v>5.308924485125858</v>
      </c>
      <c r="I39" s="120"/>
    </row>
    <row r="40" spans="1:9" ht="12">
      <c r="A40" s="113" t="s">
        <v>227</v>
      </c>
      <c r="B40" s="114">
        <v>550</v>
      </c>
      <c r="C40" s="119">
        <v>252</v>
      </c>
      <c r="D40" s="116"/>
      <c r="E40" s="117">
        <f t="shared" si="0"/>
        <v>1.6793282686925233</v>
      </c>
      <c r="F40" s="118">
        <f t="shared" si="7"/>
        <v>45.81818181818182</v>
      </c>
      <c r="G40" s="118">
        <f>(C40/B37)*100</f>
        <v>2.78853601859024</v>
      </c>
      <c r="H40" s="118">
        <f t="shared" si="6"/>
        <v>5.766590389016018</v>
      </c>
      <c r="I40" s="120"/>
    </row>
    <row r="41" spans="1:9" ht="12">
      <c r="A41" s="113" t="s">
        <v>228</v>
      </c>
      <c r="B41" s="114">
        <v>402</v>
      </c>
      <c r="C41" s="119">
        <v>198</v>
      </c>
      <c r="D41" s="116"/>
      <c r="E41" s="117">
        <f t="shared" si="0"/>
        <v>1.319472211115554</v>
      </c>
      <c r="F41" s="118">
        <f t="shared" si="7"/>
        <v>49.25373134328358</v>
      </c>
      <c r="G41" s="118">
        <f>(C41/B37)*100</f>
        <v>2.190992586035189</v>
      </c>
      <c r="H41" s="118">
        <f t="shared" si="6"/>
        <v>4.530892448512586</v>
      </c>
      <c r="I41" s="120"/>
    </row>
    <row r="42" spans="1:9" ht="12">
      <c r="A42" s="113" t="s">
        <v>229</v>
      </c>
      <c r="B42" s="114">
        <v>724</v>
      </c>
      <c r="C42" s="119">
        <v>322</v>
      </c>
      <c r="D42" s="116"/>
      <c r="E42" s="117">
        <f t="shared" si="0"/>
        <v>2.145808343329335</v>
      </c>
      <c r="F42" s="118">
        <f t="shared" si="7"/>
        <v>44.47513812154696</v>
      </c>
      <c r="G42" s="118">
        <f>(C42/B37)*100</f>
        <v>3.5631293570875293</v>
      </c>
      <c r="H42" s="118">
        <f t="shared" si="6"/>
        <v>7.368421052631578</v>
      </c>
      <c r="I42" s="120"/>
    </row>
    <row r="43" spans="1:9" ht="12">
      <c r="A43" s="113" t="s">
        <v>230</v>
      </c>
      <c r="B43" s="114">
        <v>283</v>
      </c>
      <c r="C43" s="119">
        <v>106</v>
      </c>
      <c r="D43" s="116"/>
      <c r="E43" s="117">
        <f t="shared" si="0"/>
        <v>0.7063841130214581</v>
      </c>
      <c r="F43" s="118">
        <f t="shared" si="7"/>
        <v>37.455830388692576</v>
      </c>
      <c r="G43" s="118">
        <f>(C43/B37)*100</f>
        <v>1.1729556268673231</v>
      </c>
      <c r="H43" s="118">
        <f t="shared" si="6"/>
        <v>2.4256292906178487</v>
      </c>
      <c r="I43" s="120"/>
    </row>
    <row r="44" spans="1:9" ht="12">
      <c r="A44" s="113" t="s">
        <v>231</v>
      </c>
      <c r="B44" s="114">
        <v>421</v>
      </c>
      <c r="C44" s="119">
        <v>203</v>
      </c>
      <c r="D44" s="116"/>
      <c r="E44" s="117">
        <f t="shared" si="0"/>
        <v>1.3527922164467547</v>
      </c>
      <c r="F44" s="118">
        <f t="shared" si="7"/>
        <v>48.218527315914486</v>
      </c>
      <c r="G44" s="118">
        <f>(C44/B37)*100</f>
        <v>2.2463206816421377</v>
      </c>
      <c r="H44" s="118">
        <f t="shared" si="6"/>
        <v>4.645308924485126</v>
      </c>
      <c r="I44" s="120"/>
    </row>
    <row r="45" spans="1:9" ht="12">
      <c r="A45" s="113" t="s">
        <v>232</v>
      </c>
      <c r="B45" s="114">
        <v>215</v>
      </c>
      <c r="C45" s="119">
        <v>101</v>
      </c>
      <c r="D45" s="116"/>
      <c r="E45" s="117">
        <f t="shared" si="0"/>
        <v>0.6730641076902573</v>
      </c>
      <c r="F45" s="118">
        <f t="shared" si="7"/>
        <v>46.97674418604651</v>
      </c>
      <c r="G45" s="118">
        <f>(C45/B37)*100</f>
        <v>1.117627531260374</v>
      </c>
      <c r="H45" s="118">
        <f t="shared" si="6"/>
        <v>2.311212814645309</v>
      </c>
      <c r="I45" s="120"/>
    </row>
    <row r="46" spans="1:9" ht="12">
      <c r="A46" s="113" t="s">
        <v>233</v>
      </c>
      <c r="B46" s="114">
        <v>261</v>
      </c>
      <c r="C46" s="119">
        <v>99</v>
      </c>
      <c r="D46" s="116"/>
      <c r="E46" s="117">
        <f t="shared" si="0"/>
        <v>0.659736105557777</v>
      </c>
      <c r="F46" s="118">
        <f t="shared" si="7"/>
        <v>37.93103448275862</v>
      </c>
      <c r="G46" s="118">
        <f>(C46/B37)*100</f>
        <v>1.0954962930175944</v>
      </c>
      <c r="H46" s="118">
        <f t="shared" si="6"/>
        <v>2.265446224256293</v>
      </c>
      <c r="I46" s="120"/>
    </row>
    <row r="47" spans="1:9" ht="12">
      <c r="A47" s="113" t="s">
        <v>234</v>
      </c>
      <c r="B47" s="114">
        <v>264</v>
      </c>
      <c r="C47" s="119">
        <v>123</v>
      </c>
      <c r="D47" s="116"/>
      <c r="E47" s="117">
        <f t="shared" si="0"/>
        <v>0.819672131147541</v>
      </c>
      <c r="F47" s="118">
        <f t="shared" si="7"/>
        <v>46.590909090909086</v>
      </c>
      <c r="G47" s="118">
        <f>(C47/B37)*100</f>
        <v>1.3610711519309506</v>
      </c>
      <c r="H47" s="118">
        <f t="shared" si="6"/>
        <v>2.814645308924485</v>
      </c>
      <c r="I47" s="120"/>
    </row>
    <row r="48" spans="1:9" ht="12">
      <c r="A48" s="113" t="s">
        <v>235</v>
      </c>
      <c r="B48" s="114">
        <v>279</v>
      </c>
      <c r="C48" s="119">
        <v>146</v>
      </c>
      <c r="D48" s="116"/>
      <c r="E48" s="117">
        <f t="shared" si="0"/>
        <v>0.972944155671065</v>
      </c>
      <c r="F48" s="118">
        <f t="shared" si="7"/>
        <v>52.32974910394266</v>
      </c>
      <c r="G48" s="118">
        <f>(C48/B37)*100</f>
        <v>1.6155803917229168</v>
      </c>
      <c r="H48" s="118">
        <f t="shared" si="6"/>
        <v>3.3409610983981692</v>
      </c>
      <c r="I48" s="120"/>
    </row>
    <row r="49" spans="1:9" ht="12">
      <c r="A49" s="113" t="s">
        <v>236</v>
      </c>
      <c r="B49" s="114">
        <v>135</v>
      </c>
      <c r="C49" s="119">
        <v>77</v>
      </c>
      <c r="D49" s="116"/>
      <c r="E49" s="117">
        <f t="shared" si="0"/>
        <v>0.5131280821004932</v>
      </c>
      <c r="F49" s="118">
        <f t="shared" si="7"/>
        <v>57.03703703703704</v>
      </c>
      <c r="G49" s="118">
        <f>(C49/B37)*100</f>
        <v>0.8520526723470179</v>
      </c>
      <c r="H49" s="118">
        <f t="shared" si="6"/>
        <v>1.7620137299771168</v>
      </c>
      <c r="I49" s="120"/>
    </row>
    <row r="50" spans="1:9" ht="12">
      <c r="A50" s="113" t="s">
        <v>237</v>
      </c>
      <c r="B50" s="114">
        <v>1522</v>
      </c>
      <c r="C50" s="119">
        <v>649</v>
      </c>
      <c r="D50" s="116"/>
      <c r="E50" s="117">
        <f t="shared" si="0"/>
        <v>4.324936691989871</v>
      </c>
      <c r="F50" s="118">
        <f t="shared" si="7"/>
        <v>42.64126149802891</v>
      </c>
      <c r="G50" s="118">
        <f>(C50/B37)*100</f>
        <v>7.181586809782008</v>
      </c>
      <c r="H50" s="118">
        <f t="shared" si="6"/>
        <v>14.8512585812357</v>
      </c>
      <c r="I50" s="120"/>
    </row>
    <row r="51" spans="1:9" ht="12">
      <c r="A51" s="113" t="s">
        <v>238</v>
      </c>
      <c r="B51" s="114">
        <v>684</v>
      </c>
      <c r="C51" s="119">
        <v>383</v>
      </c>
      <c r="D51" s="116"/>
      <c r="E51" s="117">
        <f t="shared" si="0"/>
        <v>2.5523124083699855</v>
      </c>
      <c r="F51" s="118">
        <f t="shared" si="7"/>
        <v>55.99415204678363</v>
      </c>
      <c r="G51" s="118">
        <f>(C51/B37)*100</f>
        <v>4.238132123492309</v>
      </c>
      <c r="H51" s="118">
        <f t="shared" si="6"/>
        <v>8.764302059496568</v>
      </c>
      <c r="I51" s="120"/>
    </row>
    <row r="52" spans="1:8" ht="12">
      <c r="A52" s="113" t="s">
        <v>239</v>
      </c>
      <c r="B52" s="114">
        <v>53</v>
      </c>
      <c r="C52" s="115">
        <v>30</v>
      </c>
      <c r="D52" s="116"/>
      <c r="E52" s="117">
        <f t="shared" si="0"/>
        <v>0.19992003198720512</v>
      </c>
      <c r="F52" s="118">
        <f t="shared" si="7"/>
        <v>56.60377358490566</v>
      </c>
      <c r="G52" s="118">
        <f>(C52/B37)*100</f>
        <v>0.33196857364169524</v>
      </c>
      <c r="H52" s="118">
        <f t="shared" si="6"/>
        <v>0.6864988558352403</v>
      </c>
    </row>
    <row r="53" spans="1:9" ht="12">
      <c r="A53" s="113" t="s">
        <v>218</v>
      </c>
      <c r="B53" s="114">
        <v>580</v>
      </c>
      <c r="C53" s="119">
        <v>253</v>
      </c>
      <c r="D53" s="116"/>
      <c r="E53" s="117">
        <f t="shared" si="0"/>
        <v>1.6859922697587633</v>
      </c>
      <c r="F53" s="118">
        <f t="shared" si="7"/>
        <v>43.62068965517241</v>
      </c>
      <c r="G53" s="118">
        <f>(C53/B37)*100</f>
        <v>2.7996016377116297</v>
      </c>
      <c r="H53" s="118">
        <f t="shared" si="6"/>
        <v>5.7894736842105265</v>
      </c>
      <c r="I53" s="120"/>
    </row>
    <row r="54" spans="1:8" ht="12">
      <c r="A54" s="123" t="s">
        <v>240</v>
      </c>
      <c r="B54" s="123"/>
      <c r="C54" s="123"/>
      <c r="D54" s="123"/>
      <c r="E54" s="123"/>
      <c r="H54" s="123" t="s">
        <v>241</v>
      </c>
    </row>
    <row r="55" spans="1:5" ht="12">
      <c r="A55" s="123" t="s">
        <v>191</v>
      </c>
      <c r="B55" s="123"/>
      <c r="C55" s="123"/>
      <c r="D55" s="123"/>
      <c r="E55" s="123"/>
    </row>
  </sheetData>
  <sheetProtection password="CA55" sheet="1" objects="1" scenarios="1"/>
  <mergeCells count="6">
    <mergeCell ref="C6:H6"/>
    <mergeCell ref="C9:D9"/>
    <mergeCell ref="C8:D8"/>
    <mergeCell ref="A1:H1"/>
    <mergeCell ref="A2:H2"/>
    <mergeCell ref="A3:H3"/>
  </mergeCells>
  <printOptions horizontalCentered="1"/>
  <pageMargins left="0.68" right="0.3937007874015748" top="0.3937007874015748" bottom="0.3937007874015748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5"/>
  <sheetViews>
    <sheetView showGridLines="0" workbookViewId="0" topLeftCell="A1">
      <selection activeCell="A6" sqref="A6"/>
    </sheetView>
  </sheetViews>
  <sheetFormatPr defaultColWidth="15.3984375" defaultRowHeight="9"/>
  <cols>
    <col min="1" max="1" width="60.19921875" style="124" customWidth="1"/>
    <col min="2" max="2" width="11.19921875" style="124" bestFit="1" customWidth="1"/>
    <col min="3" max="3" width="14.796875" style="124" bestFit="1" customWidth="1"/>
    <col min="4" max="6" width="11.19921875" style="124" bestFit="1" customWidth="1"/>
    <col min="7" max="7" width="3.59765625" style="124" customWidth="1"/>
    <col min="8" max="8" width="14.796875" style="124" bestFit="1" customWidth="1"/>
    <col min="9" max="10" width="11.19921875" style="124" bestFit="1" customWidth="1"/>
    <col min="11" max="11" width="9.3984375" style="124" bestFit="1" customWidth="1"/>
    <col min="12" max="13" width="11.19921875" style="124" bestFit="1" customWidth="1"/>
    <col min="14" max="14" width="9.3984375" style="124" bestFit="1" customWidth="1"/>
    <col min="15" max="16" width="11.19921875" style="124" bestFit="1" customWidth="1"/>
    <col min="17" max="17" width="9.3984375" style="124" bestFit="1" customWidth="1"/>
    <col min="18" max="19" width="11.19921875" style="124" bestFit="1" customWidth="1"/>
    <col min="20" max="20" width="10.796875" style="124" customWidth="1"/>
    <col min="21" max="21" width="11.796875" style="124" bestFit="1" customWidth="1"/>
    <col min="22" max="22" width="11.19921875" style="124" bestFit="1" customWidth="1"/>
    <col min="23" max="16384" width="15.3984375" style="124" customWidth="1"/>
  </cols>
  <sheetData>
    <row r="1" spans="1:22" ht="12">
      <c r="A1" s="1084" t="s">
        <v>74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1084"/>
      <c r="R1" s="1084"/>
      <c r="S1" s="1084"/>
      <c r="T1" s="1084"/>
      <c r="U1" s="1084"/>
      <c r="V1" s="1084"/>
    </row>
    <row r="2" spans="1:22" ht="12.75" customHeight="1">
      <c r="A2" s="1084" t="s">
        <v>242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</row>
    <row r="3" spans="1:22" ht="12">
      <c r="A3" s="1084" t="s">
        <v>243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</row>
    <row r="4" spans="1:22" ht="1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12">
      <c r="A5" s="126" t="s">
        <v>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ht="12">
      <c r="A6" s="127"/>
      <c r="B6" s="1085" t="s">
        <v>248</v>
      </c>
      <c r="C6" s="1086"/>
      <c r="D6" s="1086"/>
      <c r="E6" s="1087"/>
      <c r="F6" s="1085" t="s">
        <v>129</v>
      </c>
      <c r="G6" s="1086"/>
      <c r="H6" s="1086"/>
      <c r="I6" s="1086"/>
      <c r="J6" s="1087"/>
      <c r="K6" s="1085" t="s">
        <v>130</v>
      </c>
      <c r="L6" s="1086"/>
      <c r="M6" s="1087"/>
      <c r="N6" s="1085" t="s">
        <v>131</v>
      </c>
      <c r="O6" s="1086"/>
      <c r="P6" s="1087"/>
      <c r="Q6" s="1085" t="s">
        <v>132</v>
      </c>
      <c r="R6" s="1086"/>
      <c r="S6" s="1087"/>
      <c r="T6" s="1085" t="s">
        <v>133</v>
      </c>
      <c r="U6" s="1086"/>
      <c r="V6" s="1087"/>
    </row>
    <row r="7" spans="1:22" ht="12">
      <c r="A7" s="130" t="s">
        <v>244</v>
      </c>
      <c r="B7" s="131" t="s">
        <v>128</v>
      </c>
      <c r="C7" s="128" t="s">
        <v>245</v>
      </c>
      <c r="D7" s="131" t="s">
        <v>246</v>
      </c>
      <c r="E7" s="131" t="s">
        <v>247</v>
      </c>
      <c r="F7" s="1085" t="s">
        <v>248</v>
      </c>
      <c r="G7" s="1087"/>
      <c r="H7" s="131" t="s">
        <v>245</v>
      </c>
      <c r="I7" s="131" t="s">
        <v>246</v>
      </c>
      <c r="J7" s="131" t="s">
        <v>247</v>
      </c>
      <c r="K7" s="131" t="s">
        <v>248</v>
      </c>
      <c r="L7" s="131" t="s">
        <v>246</v>
      </c>
      <c r="M7" s="129" t="s">
        <v>247</v>
      </c>
      <c r="N7" s="131" t="s">
        <v>248</v>
      </c>
      <c r="O7" s="131" t="s">
        <v>246</v>
      </c>
      <c r="P7" s="129" t="s">
        <v>247</v>
      </c>
      <c r="Q7" s="131" t="s">
        <v>248</v>
      </c>
      <c r="R7" s="131" t="s">
        <v>246</v>
      </c>
      <c r="S7" s="129" t="s">
        <v>247</v>
      </c>
      <c r="T7" s="131" t="s">
        <v>248</v>
      </c>
      <c r="U7" s="131" t="s">
        <v>246</v>
      </c>
      <c r="V7" s="129" t="s">
        <v>247</v>
      </c>
    </row>
    <row r="8" spans="1:22" ht="12">
      <c r="A8" s="132"/>
      <c r="B8" s="133" t="s">
        <v>52</v>
      </c>
      <c r="C8" s="134" t="s">
        <v>249</v>
      </c>
      <c r="D8" s="133" t="s">
        <v>250</v>
      </c>
      <c r="E8" s="133" t="s">
        <v>251</v>
      </c>
      <c r="F8" s="132"/>
      <c r="G8" s="135"/>
      <c r="H8" s="133" t="s">
        <v>249</v>
      </c>
      <c r="I8" s="133" t="s">
        <v>250</v>
      </c>
      <c r="J8" s="133" t="s">
        <v>251</v>
      </c>
      <c r="K8" s="136"/>
      <c r="L8" s="133" t="s">
        <v>250</v>
      </c>
      <c r="M8" s="137" t="s">
        <v>251</v>
      </c>
      <c r="N8" s="136"/>
      <c r="O8" s="133" t="s">
        <v>250</v>
      </c>
      <c r="P8" s="137" t="s">
        <v>251</v>
      </c>
      <c r="Q8" s="136"/>
      <c r="R8" s="133" t="s">
        <v>250</v>
      </c>
      <c r="S8" s="137" t="s">
        <v>251</v>
      </c>
      <c r="T8" s="136"/>
      <c r="U8" s="133" t="s">
        <v>250</v>
      </c>
      <c r="V8" s="137" t="s">
        <v>251</v>
      </c>
    </row>
    <row r="9" spans="1:22" ht="15" customHeight="1">
      <c r="A9" s="138" t="s">
        <v>82</v>
      </c>
      <c r="B9" s="139">
        <f>SUM(B10+B16+B36)</f>
        <v>15006</v>
      </c>
      <c r="C9" s="139">
        <f>SUM(C10+C16+C36)</f>
        <v>5927</v>
      </c>
      <c r="D9" s="139">
        <f>SUM(D10+D16+D36)</f>
        <v>8699</v>
      </c>
      <c r="E9" s="139">
        <f>SUM(E10+E16+E36)</f>
        <v>380</v>
      </c>
      <c r="F9" s="140">
        <f>SUM(F10+F16+F36)</f>
        <v>6045</v>
      </c>
      <c r="G9" s="141"/>
      <c r="H9" s="142">
        <f>SUM(H10+H16+H36)</f>
        <v>5927</v>
      </c>
      <c r="I9" s="143"/>
      <c r="J9" s="139">
        <f aca="true" t="shared" si="0" ref="J9:U9">SUM(J10+J16+J36)</f>
        <v>118</v>
      </c>
      <c r="K9" s="139">
        <f t="shared" si="0"/>
        <v>3979</v>
      </c>
      <c r="L9" s="139">
        <f t="shared" si="0"/>
        <v>3796</v>
      </c>
      <c r="M9" s="139">
        <f t="shared" si="0"/>
        <v>183</v>
      </c>
      <c r="N9" s="139">
        <f t="shared" si="0"/>
        <v>3282</v>
      </c>
      <c r="O9" s="139">
        <f t="shared" si="0"/>
        <v>3211</v>
      </c>
      <c r="P9" s="139">
        <f t="shared" si="0"/>
        <v>71</v>
      </c>
      <c r="Q9" s="139">
        <f t="shared" si="0"/>
        <v>946</v>
      </c>
      <c r="R9" s="139">
        <f t="shared" si="0"/>
        <v>938</v>
      </c>
      <c r="S9" s="139">
        <f t="shared" si="0"/>
        <v>8</v>
      </c>
      <c r="T9" s="139">
        <f t="shared" si="0"/>
        <v>754</v>
      </c>
      <c r="U9" s="139">
        <f t="shared" si="0"/>
        <v>754</v>
      </c>
      <c r="V9" s="143"/>
    </row>
    <row r="10" spans="1:22" ht="15" customHeight="1">
      <c r="A10" s="138" t="s">
        <v>84</v>
      </c>
      <c r="B10" s="139">
        <f>SUM(B11+B13)</f>
        <v>28</v>
      </c>
      <c r="C10" s="139">
        <f>SUM(C11+C13)</f>
        <v>17</v>
      </c>
      <c r="D10" s="139">
        <f>SUM(D11+D13)</f>
        <v>11</v>
      </c>
      <c r="E10" s="143"/>
      <c r="F10" s="140">
        <f>SUM(F11+F13)</f>
        <v>17</v>
      </c>
      <c r="G10" s="141"/>
      <c r="H10" s="142">
        <f>SUM(H11+H13)</f>
        <v>17</v>
      </c>
      <c r="I10" s="143"/>
      <c r="J10" s="143"/>
      <c r="K10" s="139">
        <f>SUM(K11+K13)</f>
        <v>11</v>
      </c>
      <c r="L10" s="139">
        <f>SUM(L11+L13)</f>
        <v>11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2" ht="12">
      <c r="A11" s="138" t="s">
        <v>85</v>
      </c>
      <c r="B11" s="139">
        <f>SUM(B12)</f>
        <v>13</v>
      </c>
      <c r="C11" s="139">
        <f>SUM(C12)</f>
        <v>2</v>
      </c>
      <c r="D11" s="139">
        <f>SUM(D12)</f>
        <v>11</v>
      </c>
      <c r="E11" s="143"/>
      <c r="F11" s="140">
        <f>SUM(F12)</f>
        <v>2</v>
      </c>
      <c r="G11" s="141"/>
      <c r="H11" s="142">
        <f>SUM(H12)</f>
        <v>2</v>
      </c>
      <c r="I11" s="143"/>
      <c r="J11" s="143"/>
      <c r="K11" s="139">
        <f>SUM(K12)</f>
        <v>11</v>
      </c>
      <c r="L11" s="139">
        <f>SUM(L12)</f>
        <v>11</v>
      </c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2" ht="12">
      <c r="A12" s="144" t="s">
        <v>134</v>
      </c>
      <c r="B12" s="145">
        <f>SUM(C12:E12)</f>
        <v>13</v>
      </c>
      <c r="C12" s="146">
        <f>SUM(H12)</f>
        <v>2</v>
      </c>
      <c r="D12" s="145">
        <f>SUM(L12+O12+R12+U12)</f>
        <v>11</v>
      </c>
      <c r="E12" s="146"/>
      <c r="F12" s="147">
        <f>SUM(H12)</f>
        <v>2</v>
      </c>
      <c r="G12" s="148"/>
      <c r="H12" s="149">
        <v>2</v>
      </c>
      <c r="I12" s="150"/>
      <c r="J12" s="150"/>
      <c r="K12" s="145">
        <f>SUM(L12:M12)</f>
        <v>11</v>
      </c>
      <c r="L12" s="145">
        <v>11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2">
      <c r="A13" s="138" t="s">
        <v>87</v>
      </c>
      <c r="B13" s="139">
        <f>SUM(B14:B15)</f>
        <v>15</v>
      </c>
      <c r="C13" s="139">
        <f>SUM(C14:C15)</f>
        <v>15</v>
      </c>
      <c r="D13" s="143"/>
      <c r="E13" s="143"/>
      <c r="F13" s="140">
        <f>SUM(F14:F15)</f>
        <v>15</v>
      </c>
      <c r="G13" s="141"/>
      <c r="H13" s="142">
        <f>SUM(H14:H15)</f>
        <v>15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2" ht="12">
      <c r="A14" s="144" t="s">
        <v>135</v>
      </c>
      <c r="B14" s="145">
        <f>SUM(C14:E14)</f>
        <v>7</v>
      </c>
      <c r="C14" s="146">
        <f>SUM(H14)</f>
        <v>7</v>
      </c>
      <c r="D14" s="150"/>
      <c r="E14" s="146"/>
      <c r="F14" s="147">
        <f>SUM(H14)</f>
        <v>7</v>
      </c>
      <c r="G14" s="148"/>
      <c r="H14" s="149">
        <v>7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2">
      <c r="A15" s="144" t="s">
        <v>136</v>
      </c>
      <c r="B15" s="145">
        <f>SUM(C15:E15)</f>
        <v>8</v>
      </c>
      <c r="C15" s="146">
        <f>SUM(H15)</f>
        <v>8</v>
      </c>
      <c r="D15" s="150"/>
      <c r="E15" s="146"/>
      <c r="F15" s="147">
        <f>SUM(H15)</f>
        <v>8</v>
      </c>
      <c r="G15" s="148"/>
      <c r="H15" s="149">
        <v>8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2">
      <c r="A16" s="138" t="s">
        <v>90</v>
      </c>
      <c r="B16" s="139">
        <f>SUM(B17+B18+B19+B24+B25+B29+B30+B31+B32+B33+B34+B35)</f>
        <v>5941</v>
      </c>
      <c r="C16" s="139">
        <f>SUM(C17+C18+C19+C24+C25+C29+C30+C31+C32+C33+C34+C35)</f>
        <v>1641</v>
      </c>
      <c r="D16" s="139">
        <f>SUM(D17+D18+D19+D24+D25+D29+D30+D31+D32+D33+D34+D35)</f>
        <v>4162</v>
      </c>
      <c r="E16" s="139">
        <f>SUM(E17+E18+E19+E24+E25+E29+E30+E31+E32+E33+E34+E35)</f>
        <v>138</v>
      </c>
      <c r="F16" s="140">
        <f>SUM(F17+F18+F19+F24+F25+F29+F30+F31+F32+F33+F34+F35)</f>
        <v>1658</v>
      </c>
      <c r="G16" s="141"/>
      <c r="H16" s="142">
        <f>SUM(H17+H18+H19+H24+H25+H29+H30+H31+H32+H33+H34+H35)</f>
        <v>1641</v>
      </c>
      <c r="I16" s="143"/>
      <c r="J16" s="139">
        <f aca="true" t="shared" si="1" ref="J16:U16">SUM(J17+J18+J19+J24+J25+J29+J30+J31+J32+J33+J34+J35)</f>
        <v>17</v>
      </c>
      <c r="K16" s="139">
        <f t="shared" si="1"/>
        <v>1389</v>
      </c>
      <c r="L16" s="139">
        <f t="shared" si="1"/>
        <v>1295</v>
      </c>
      <c r="M16" s="139">
        <f t="shared" si="1"/>
        <v>94</v>
      </c>
      <c r="N16" s="139">
        <f t="shared" si="1"/>
        <v>1194</v>
      </c>
      <c r="O16" s="139">
        <f t="shared" si="1"/>
        <v>1175</v>
      </c>
      <c r="P16" s="139">
        <f t="shared" si="1"/>
        <v>19</v>
      </c>
      <c r="Q16" s="139">
        <f t="shared" si="1"/>
        <v>946</v>
      </c>
      <c r="R16" s="139">
        <f t="shared" si="1"/>
        <v>938</v>
      </c>
      <c r="S16" s="139">
        <f t="shared" si="1"/>
        <v>8</v>
      </c>
      <c r="T16" s="139">
        <f t="shared" si="1"/>
        <v>754</v>
      </c>
      <c r="U16" s="139">
        <f t="shared" si="1"/>
        <v>754</v>
      </c>
      <c r="V16" s="143"/>
    </row>
    <row r="17" spans="1:22" ht="12">
      <c r="A17" s="144" t="s">
        <v>252</v>
      </c>
      <c r="B17" s="145">
        <f aca="true" t="shared" si="2" ref="B17:B23">SUM(C17:D17)</f>
        <v>80</v>
      </c>
      <c r="C17" s="146">
        <f>SUM(H17)</f>
        <v>28</v>
      </c>
      <c r="D17" s="145">
        <f>SUM(L17+O17+R17+U17)</f>
        <v>52</v>
      </c>
      <c r="E17" s="146"/>
      <c r="F17" s="151">
        <f>SUM(H17:J17)</f>
        <v>28</v>
      </c>
      <c r="G17" s="148"/>
      <c r="H17" s="152">
        <v>28</v>
      </c>
      <c r="I17" s="150"/>
      <c r="J17" s="150"/>
      <c r="K17" s="145">
        <f>SUM(L17:M17)</f>
        <v>5</v>
      </c>
      <c r="L17" s="145">
        <v>5</v>
      </c>
      <c r="M17" s="150"/>
      <c r="N17" s="145">
        <f>SUM(O17:P17)</f>
        <v>15</v>
      </c>
      <c r="O17" s="145">
        <v>15</v>
      </c>
      <c r="P17" s="150"/>
      <c r="Q17" s="145">
        <f>SUM(R17:S17)</f>
        <v>11</v>
      </c>
      <c r="R17" s="145">
        <v>11</v>
      </c>
      <c r="S17" s="150"/>
      <c r="T17" s="145">
        <f>SUM(U17:V17)</f>
        <v>21</v>
      </c>
      <c r="U17" s="145">
        <v>21</v>
      </c>
      <c r="V17" s="150"/>
    </row>
    <row r="18" spans="1:22" ht="12">
      <c r="A18" s="144" t="s">
        <v>138</v>
      </c>
      <c r="B18" s="145">
        <f t="shared" si="2"/>
        <v>67</v>
      </c>
      <c r="C18" s="146">
        <f>SUM(H18)</f>
        <v>28</v>
      </c>
      <c r="D18" s="146">
        <f>SUM(I18+L18+O18+R18+U18)</f>
        <v>39</v>
      </c>
      <c r="E18" s="150"/>
      <c r="F18" s="151">
        <f>SUM(H18:J18)</f>
        <v>28</v>
      </c>
      <c r="G18" s="148"/>
      <c r="H18" s="149">
        <v>28</v>
      </c>
      <c r="I18" s="150"/>
      <c r="J18" s="150"/>
      <c r="K18" s="145">
        <f>SUM(L18:M18)</f>
        <v>20</v>
      </c>
      <c r="L18" s="145">
        <v>20</v>
      </c>
      <c r="M18" s="150"/>
      <c r="N18" s="145">
        <f>SUM(O18:P18)</f>
        <v>19</v>
      </c>
      <c r="O18" s="145">
        <v>19</v>
      </c>
      <c r="P18" s="150"/>
      <c r="Q18" s="150"/>
      <c r="R18" s="150"/>
      <c r="S18" s="150"/>
      <c r="T18" s="150"/>
      <c r="U18" s="150"/>
      <c r="V18" s="150"/>
    </row>
    <row r="19" spans="1:22" ht="12">
      <c r="A19" s="144" t="s">
        <v>184</v>
      </c>
      <c r="B19" s="145">
        <f t="shared" si="2"/>
        <v>2104</v>
      </c>
      <c r="C19" s="146">
        <f>SUM(H19)</f>
        <v>521</v>
      </c>
      <c r="D19" s="146">
        <f>SUM(I19+L19+O19+R19+U19)</f>
        <v>1583</v>
      </c>
      <c r="E19" s="146"/>
      <c r="F19" s="151">
        <f>SUM(F20)</f>
        <v>521</v>
      </c>
      <c r="G19" s="148"/>
      <c r="H19" s="152">
        <f>SUM(H20)</f>
        <v>521</v>
      </c>
      <c r="I19" s="146"/>
      <c r="J19" s="150"/>
      <c r="K19" s="145">
        <f>SUM(K22:K23)</f>
        <v>499</v>
      </c>
      <c r="L19" s="145">
        <f>SUM(L22:L23)</f>
        <v>499</v>
      </c>
      <c r="M19" s="150"/>
      <c r="N19" s="145">
        <f>SUM(N22:N23)</f>
        <v>494</v>
      </c>
      <c r="O19" s="145">
        <f>(O22+O23)</f>
        <v>494</v>
      </c>
      <c r="P19" s="150"/>
      <c r="Q19" s="145">
        <f>SUM(Q20:Q23)</f>
        <v>344</v>
      </c>
      <c r="R19" s="145">
        <f>SUM(R20:R23)</f>
        <v>344</v>
      </c>
      <c r="S19" s="150"/>
      <c r="T19" s="145">
        <f>SUM(T20:T23)</f>
        <v>246</v>
      </c>
      <c r="U19" s="145">
        <f>SUM(U20:U23)</f>
        <v>246</v>
      </c>
      <c r="V19" s="150"/>
    </row>
    <row r="20" spans="1:22" ht="12">
      <c r="A20" s="144" t="s">
        <v>253</v>
      </c>
      <c r="B20" s="145">
        <f t="shared" si="2"/>
        <v>521</v>
      </c>
      <c r="C20" s="146">
        <f>SUM(H20)</f>
        <v>521</v>
      </c>
      <c r="D20" s="146"/>
      <c r="E20" s="150"/>
      <c r="F20" s="151">
        <f>SUM(H20:J20)</f>
        <v>521</v>
      </c>
      <c r="G20" s="148"/>
      <c r="H20" s="149">
        <v>521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2">
      <c r="A21" s="144" t="s">
        <v>254</v>
      </c>
      <c r="B21" s="145">
        <f t="shared" si="2"/>
        <v>590</v>
      </c>
      <c r="C21" s="146"/>
      <c r="D21" s="146">
        <f>SUM(I21+L21+O21+R21+U21)</f>
        <v>590</v>
      </c>
      <c r="E21" s="150"/>
      <c r="F21" s="153"/>
      <c r="G21" s="148"/>
      <c r="H21" s="148"/>
      <c r="I21" s="150"/>
      <c r="J21" s="150"/>
      <c r="K21" s="150"/>
      <c r="L21" s="150"/>
      <c r="M21" s="150"/>
      <c r="N21" s="150"/>
      <c r="O21" s="150"/>
      <c r="P21" s="150"/>
      <c r="Q21" s="145">
        <f>SUM(R21:S21)</f>
        <v>344</v>
      </c>
      <c r="R21" s="145">
        <v>344</v>
      </c>
      <c r="S21" s="150"/>
      <c r="T21" s="145">
        <f>SUM(U21:V21)</f>
        <v>246</v>
      </c>
      <c r="U21" s="145">
        <v>246</v>
      </c>
      <c r="V21" s="150"/>
    </row>
    <row r="22" spans="1:22" ht="12">
      <c r="A22" s="144" t="s">
        <v>255</v>
      </c>
      <c r="B22" s="145">
        <f t="shared" si="2"/>
        <v>187</v>
      </c>
      <c r="C22" s="146"/>
      <c r="D22" s="146">
        <f>SUM(I22+L22+O22+R22+U22)</f>
        <v>187</v>
      </c>
      <c r="E22" s="150"/>
      <c r="F22" s="151"/>
      <c r="G22" s="148"/>
      <c r="H22" s="148"/>
      <c r="I22" s="150"/>
      <c r="J22" s="150"/>
      <c r="K22" s="145">
        <f>SUM(L22:M22)</f>
        <v>91</v>
      </c>
      <c r="L22" s="145">
        <v>91</v>
      </c>
      <c r="M22" s="150"/>
      <c r="N22" s="145">
        <f>SUM(O22:P22)</f>
        <v>96</v>
      </c>
      <c r="O22" s="145">
        <v>96</v>
      </c>
      <c r="P22" s="150"/>
      <c r="Q22" s="150"/>
      <c r="R22" s="150"/>
      <c r="S22" s="150"/>
      <c r="T22" s="150"/>
      <c r="U22" s="150"/>
      <c r="V22" s="150"/>
    </row>
    <row r="23" spans="1:22" ht="12">
      <c r="A23" s="144" t="s">
        <v>256</v>
      </c>
      <c r="B23" s="145">
        <f t="shared" si="2"/>
        <v>806</v>
      </c>
      <c r="C23" s="146"/>
      <c r="D23" s="146">
        <f>SUM(I23+L23+O23+R23+U23)</f>
        <v>806</v>
      </c>
      <c r="E23" s="150"/>
      <c r="F23" s="153"/>
      <c r="G23" s="148"/>
      <c r="H23" s="148"/>
      <c r="I23" s="150"/>
      <c r="J23" s="150"/>
      <c r="K23" s="145">
        <f>SUM(L23:M23)</f>
        <v>408</v>
      </c>
      <c r="L23" s="145">
        <v>408</v>
      </c>
      <c r="M23" s="150"/>
      <c r="N23" s="145">
        <f>SUM(O23:P23)</f>
        <v>398</v>
      </c>
      <c r="O23" s="145">
        <v>398</v>
      </c>
      <c r="P23" s="150"/>
      <c r="Q23" s="150"/>
      <c r="R23" s="150"/>
      <c r="S23" s="150"/>
      <c r="T23" s="150"/>
      <c r="U23" s="150"/>
      <c r="V23" s="150"/>
    </row>
    <row r="24" spans="1:22" ht="12">
      <c r="A24" s="144" t="s">
        <v>186</v>
      </c>
      <c r="B24" s="145">
        <f>SUM(C24:E24)</f>
        <v>1078</v>
      </c>
      <c r="C24" s="146">
        <f>SUM(H24)</f>
        <v>225</v>
      </c>
      <c r="D24" s="146">
        <f>SUM(I24+L24+O24+R24+U24)</f>
        <v>783</v>
      </c>
      <c r="E24" s="146">
        <f>SUM(J24+M24+P24+S24+V24)</f>
        <v>70</v>
      </c>
      <c r="F24" s="151">
        <f>SUM(H24:J24)</f>
        <v>229</v>
      </c>
      <c r="G24" s="148"/>
      <c r="H24" s="152">
        <v>225</v>
      </c>
      <c r="I24" s="150"/>
      <c r="J24" s="145">
        <v>4</v>
      </c>
      <c r="K24" s="145">
        <f>SUM(L24:M24)</f>
        <v>277</v>
      </c>
      <c r="L24" s="145">
        <v>211</v>
      </c>
      <c r="M24" s="145">
        <v>66</v>
      </c>
      <c r="N24" s="145">
        <f>SUM(O24:P24)</f>
        <v>211</v>
      </c>
      <c r="O24" s="145">
        <v>211</v>
      </c>
      <c r="P24" s="150"/>
      <c r="Q24" s="145">
        <f>SUM(R24:S24)</f>
        <v>208</v>
      </c>
      <c r="R24" s="145">
        <v>208</v>
      </c>
      <c r="S24" s="150"/>
      <c r="T24" s="145">
        <f>SUM(U24:V24)</f>
        <v>153</v>
      </c>
      <c r="U24" s="145">
        <v>153</v>
      </c>
      <c r="V24" s="150"/>
    </row>
    <row r="25" spans="1:22" ht="12">
      <c r="A25" s="144" t="s">
        <v>146</v>
      </c>
      <c r="B25" s="145">
        <f>SUM(B26:B28)</f>
        <v>260</v>
      </c>
      <c r="C25" s="145">
        <f>SUM(C26:C28)</f>
        <v>153</v>
      </c>
      <c r="D25" s="145">
        <f>SUM(D26:D28)</f>
        <v>107</v>
      </c>
      <c r="E25" s="150"/>
      <c r="F25" s="147">
        <f>SUM(F26:F28)</f>
        <v>153</v>
      </c>
      <c r="G25" s="148"/>
      <c r="H25" s="149">
        <f>SUM(H26:H28)</f>
        <v>153</v>
      </c>
      <c r="I25" s="150"/>
      <c r="J25" s="150"/>
      <c r="K25" s="145">
        <f>SUM(K26:K28)</f>
        <v>93</v>
      </c>
      <c r="L25" s="145">
        <f>SUM(L26:L28)</f>
        <v>93</v>
      </c>
      <c r="M25" s="150"/>
      <c r="N25" s="145">
        <f>SUM(N26:N28)</f>
        <v>4</v>
      </c>
      <c r="O25" s="145">
        <f>SUM(O26:O28)</f>
        <v>4</v>
      </c>
      <c r="P25" s="150"/>
      <c r="Q25" s="145">
        <f>SUM(Q26:Q28)</f>
        <v>10</v>
      </c>
      <c r="R25" s="145">
        <f>SUM(R26:R28)</f>
        <v>10</v>
      </c>
      <c r="S25" s="150"/>
      <c r="T25" s="150"/>
      <c r="U25" s="150"/>
      <c r="V25" s="150"/>
    </row>
    <row r="26" spans="1:22" ht="12">
      <c r="A26" s="144" t="s">
        <v>253</v>
      </c>
      <c r="B26" s="145">
        <f aca="true" t="shared" si="3" ref="B26:B52">SUM(C26:E26)</f>
        <v>153</v>
      </c>
      <c r="C26" s="146">
        <f>SUM(H26)</f>
        <v>153</v>
      </c>
      <c r="D26" s="146"/>
      <c r="E26" s="146"/>
      <c r="F26" s="151">
        <f>SUM(H26:J26)</f>
        <v>153</v>
      </c>
      <c r="G26" s="148"/>
      <c r="H26" s="152">
        <v>153</v>
      </c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2">
      <c r="A27" s="144" t="s">
        <v>257</v>
      </c>
      <c r="B27" s="145">
        <f t="shared" si="3"/>
        <v>31</v>
      </c>
      <c r="C27" s="146"/>
      <c r="D27" s="146">
        <f aca="true" t="shared" si="4" ref="D27:D35">SUM(I27+L27+O27+R27+U27)</f>
        <v>31</v>
      </c>
      <c r="E27" s="146"/>
      <c r="F27" s="151"/>
      <c r="G27" s="148"/>
      <c r="H27" s="152"/>
      <c r="I27" s="150"/>
      <c r="J27" s="150"/>
      <c r="K27" s="145">
        <f aca="true" t="shared" si="5" ref="K27:K35">SUM(L27:M27)</f>
        <v>17</v>
      </c>
      <c r="L27" s="145">
        <v>17</v>
      </c>
      <c r="M27" s="150"/>
      <c r="N27" s="145">
        <f>SUM(O27:P27)</f>
        <v>4</v>
      </c>
      <c r="O27" s="145">
        <v>4</v>
      </c>
      <c r="P27" s="150"/>
      <c r="Q27" s="145">
        <f>SUM(R27:S27)</f>
        <v>10</v>
      </c>
      <c r="R27" s="145">
        <v>10</v>
      </c>
      <c r="S27" s="150"/>
      <c r="T27" s="150"/>
      <c r="U27" s="150"/>
      <c r="V27" s="150"/>
    </row>
    <row r="28" spans="1:22" ht="12">
      <c r="A28" s="144" t="s">
        <v>258</v>
      </c>
      <c r="B28" s="145">
        <f t="shared" si="3"/>
        <v>76</v>
      </c>
      <c r="C28" s="146"/>
      <c r="D28" s="146">
        <f t="shared" si="4"/>
        <v>76</v>
      </c>
      <c r="E28" s="146"/>
      <c r="F28" s="151"/>
      <c r="G28" s="148"/>
      <c r="H28" s="152"/>
      <c r="I28" s="150"/>
      <c r="J28" s="150"/>
      <c r="K28" s="145">
        <f t="shared" si="5"/>
        <v>76</v>
      </c>
      <c r="L28" s="145">
        <v>76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2">
      <c r="A29" s="144" t="s">
        <v>148</v>
      </c>
      <c r="B29" s="145">
        <f t="shared" si="3"/>
        <v>167</v>
      </c>
      <c r="C29" s="146">
        <f aca="true" t="shared" si="6" ref="C29:C52">SUM(H29)</f>
        <v>50</v>
      </c>
      <c r="D29" s="146">
        <f t="shared" si="4"/>
        <v>117</v>
      </c>
      <c r="E29" s="146"/>
      <c r="F29" s="151">
        <f aca="true" t="shared" si="7" ref="F29:F52">SUM(H29:J29)</f>
        <v>50</v>
      </c>
      <c r="G29" s="148"/>
      <c r="H29" s="149">
        <v>50</v>
      </c>
      <c r="I29" s="150"/>
      <c r="J29" s="150"/>
      <c r="K29" s="145">
        <f t="shared" si="5"/>
        <v>39</v>
      </c>
      <c r="L29" s="145">
        <v>39</v>
      </c>
      <c r="M29" s="150"/>
      <c r="N29" s="145">
        <f aca="true" t="shared" si="8" ref="N29:N35">SUM(O29:P29)</f>
        <v>39</v>
      </c>
      <c r="O29" s="145">
        <v>39</v>
      </c>
      <c r="P29" s="150"/>
      <c r="Q29" s="145">
        <f aca="true" t="shared" si="9" ref="Q29:Q35">SUM(R29:S29)</f>
        <v>39</v>
      </c>
      <c r="R29" s="145">
        <v>39</v>
      </c>
      <c r="S29" s="150"/>
      <c r="T29" s="150"/>
      <c r="U29" s="150"/>
      <c r="V29" s="150"/>
    </row>
    <row r="30" spans="1:22" ht="12">
      <c r="A30" s="144" t="s">
        <v>149</v>
      </c>
      <c r="B30" s="145">
        <f t="shared" si="3"/>
        <v>51</v>
      </c>
      <c r="C30" s="146">
        <f t="shared" si="6"/>
        <v>26</v>
      </c>
      <c r="D30" s="146">
        <f t="shared" si="4"/>
        <v>25</v>
      </c>
      <c r="E30" s="146"/>
      <c r="F30" s="151">
        <f t="shared" si="7"/>
        <v>26</v>
      </c>
      <c r="G30" s="154" t="s">
        <v>187</v>
      </c>
      <c r="H30" s="152">
        <v>26</v>
      </c>
      <c r="I30" s="150"/>
      <c r="J30" s="150"/>
      <c r="K30" s="145">
        <f t="shared" si="5"/>
        <v>8</v>
      </c>
      <c r="L30" s="145">
        <v>8</v>
      </c>
      <c r="M30" s="150"/>
      <c r="N30" s="145">
        <f t="shared" si="8"/>
        <v>7</v>
      </c>
      <c r="O30" s="145">
        <v>7</v>
      </c>
      <c r="P30" s="150"/>
      <c r="Q30" s="145">
        <f t="shared" si="9"/>
        <v>10</v>
      </c>
      <c r="R30" s="145">
        <v>10</v>
      </c>
      <c r="S30" s="150"/>
      <c r="T30" s="150"/>
      <c r="U30" s="150"/>
      <c r="V30" s="150"/>
    </row>
    <row r="31" spans="1:22" ht="12">
      <c r="A31" s="144" t="s">
        <v>150</v>
      </c>
      <c r="B31" s="145">
        <f t="shared" si="3"/>
        <v>273</v>
      </c>
      <c r="C31" s="146">
        <f t="shared" si="6"/>
        <v>185</v>
      </c>
      <c r="D31" s="146">
        <f t="shared" si="4"/>
        <v>88</v>
      </c>
      <c r="E31" s="146"/>
      <c r="F31" s="151">
        <f t="shared" si="7"/>
        <v>185</v>
      </c>
      <c r="G31" s="154" t="s">
        <v>187</v>
      </c>
      <c r="H31" s="152">
        <v>185</v>
      </c>
      <c r="I31" s="150"/>
      <c r="J31" s="150"/>
      <c r="K31" s="145">
        <f t="shared" si="5"/>
        <v>18</v>
      </c>
      <c r="L31" s="145">
        <v>18</v>
      </c>
      <c r="M31" s="150"/>
      <c r="N31" s="145">
        <f t="shared" si="8"/>
        <v>25</v>
      </c>
      <c r="O31" s="145">
        <v>25</v>
      </c>
      <c r="P31" s="150"/>
      <c r="Q31" s="145">
        <f t="shared" si="9"/>
        <v>18</v>
      </c>
      <c r="R31" s="145">
        <v>18</v>
      </c>
      <c r="S31" s="150"/>
      <c r="T31" s="145">
        <f>SUM(U31:V31)</f>
        <v>27</v>
      </c>
      <c r="U31" s="145">
        <v>27</v>
      </c>
      <c r="V31" s="150"/>
    </row>
    <row r="32" spans="1:22" ht="12">
      <c r="A32" s="144" t="s">
        <v>151</v>
      </c>
      <c r="B32" s="145">
        <f t="shared" si="3"/>
        <v>577</v>
      </c>
      <c r="C32" s="146">
        <f t="shared" si="6"/>
        <v>117</v>
      </c>
      <c r="D32" s="146">
        <f t="shared" si="4"/>
        <v>401</v>
      </c>
      <c r="E32" s="146">
        <f>SUM(J32+M32+P32+S32+V32)</f>
        <v>59</v>
      </c>
      <c r="F32" s="151">
        <f t="shared" si="7"/>
        <v>130</v>
      </c>
      <c r="G32" s="148"/>
      <c r="H32" s="152">
        <v>117</v>
      </c>
      <c r="I32" s="150"/>
      <c r="J32" s="145">
        <v>13</v>
      </c>
      <c r="K32" s="145">
        <f t="shared" si="5"/>
        <v>154</v>
      </c>
      <c r="L32" s="145">
        <v>129</v>
      </c>
      <c r="M32" s="145">
        <v>25</v>
      </c>
      <c r="N32" s="145">
        <f t="shared" si="8"/>
        <v>127</v>
      </c>
      <c r="O32" s="145">
        <v>114</v>
      </c>
      <c r="P32" s="145">
        <v>13</v>
      </c>
      <c r="Q32" s="145">
        <f t="shared" si="9"/>
        <v>80</v>
      </c>
      <c r="R32" s="145">
        <v>72</v>
      </c>
      <c r="S32" s="145">
        <v>8</v>
      </c>
      <c r="T32" s="145">
        <f>SUM(U32:V32)</f>
        <v>86</v>
      </c>
      <c r="U32" s="145">
        <v>86</v>
      </c>
      <c r="V32" s="150"/>
    </row>
    <row r="33" spans="1:22" ht="12">
      <c r="A33" s="144" t="s">
        <v>152</v>
      </c>
      <c r="B33" s="145">
        <f t="shared" si="3"/>
        <v>192</v>
      </c>
      <c r="C33" s="146">
        <f t="shared" si="6"/>
        <v>35</v>
      </c>
      <c r="D33" s="146">
        <f t="shared" si="4"/>
        <v>157</v>
      </c>
      <c r="E33" s="146"/>
      <c r="F33" s="151">
        <f t="shared" si="7"/>
        <v>35</v>
      </c>
      <c r="G33" s="148"/>
      <c r="H33" s="152">
        <v>35</v>
      </c>
      <c r="I33" s="150"/>
      <c r="J33" s="150"/>
      <c r="K33" s="145">
        <f t="shared" si="5"/>
        <v>46</v>
      </c>
      <c r="L33" s="145">
        <v>46</v>
      </c>
      <c r="M33" s="150"/>
      <c r="N33" s="145">
        <f t="shared" si="8"/>
        <v>41</v>
      </c>
      <c r="O33" s="145">
        <v>41</v>
      </c>
      <c r="P33" s="150"/>
      <c r="Q33" s="145">
        <f t="shared" si="9"/>
        <v>30</v>
      </c>
      <c r="R33" s="145">
        <v>30</v>
      </c>
      <c r="S33" s="150"/>
      <c r="T33" s="145">
        <f>SUM(U33:V33)</f>
        <v>40</v>
      </c>
      <c r="U33" s="145">
        <v>40</v>
      </c>
      <c r="V33" s="150"/>
    </row>
    <row r="34" spans="1:22" ht="12">
      <c r="A34" s="144" t="s">
        <v>153</v>
      </c>
      <c r="B34" s="145">
        <f t="shared" si="3"/>
        <v>347</v>
      </c>
      <c r="C34" s="146">
        <f t="shared" si="6"/>
        <v>81</v>
      </c>
      <c r="D34" s="146">
        <f t="shared" si="4"/>
        <v>257</v>
      </c>
      <c r="E34" s="146">
        <f>SUM(J34+M34+P34+S34+V34)</f>
        <v>9</v>
      </c>
      <c r="F34" s="151">
        <f t="shared" si="7"/>
        <v>81</v>
      </c>
      <c r="G34" s="148"/>
      <c r="H34" s="149">
        <v>81</v>
      </c>
      <c r="I34" s="150"/>
      <c r="J34" s="150"/>
      <c r="K34" s="145">
        <f t="shared" si="5"/>
        <v>81</v>
      </c>
      <c r="L34" s="145">
        <v>78</v>
      </c>
      <c r="M34" s="145">
        <v>3</v>
      </c>
      <c r="N34" s="145">
        <f t="shared" si="8"/>
        <v>84</v>
      </c>
      <c r="O34" s="145">
        <v>78</v>
      </c>
      <c r="P34" s="145">
        <v>6</v>
      </c>
      <c r="Q34" s="145">
        <f t="shared" si="9"/>
        <v>54</v>
      </c>
      <c r="R34" s="145">
        <v>54</v>
      </c>
      <c r="S34" s="150"/>
      <c r="T34" s="145">
        <f>SUM(U34:V34)</f>
        <v>47</v>
      </c>
      <c r="U34" s="145">
        <v>47</v>
      </c>
      <c r="V34" s="150"/>
    </row>
    <row r="35" spans="1:22" ht="12">
      <c r="A35" s="144" t="s">
        <v>154</v>
      </c>
      <c r="B35" s="145">
        <f t="shared" si="3"/>
        <v>745</v>
      </c>
      <c r="C35" s="146">
        <f t="shared" si="6"/>
        <v>192</v>
      </c>
      <c r="D35" s="146">
        <f t="shared" si="4"/>
        <v>553</v>
      </c>
      <c r="E35" s="146"/>
      <c r="F35" s="151">
        <f t="shared" si="7"/>
        <v>192</v>
      </c>
      <c r="G35" s="148"/>
      <c r="H35" s="149">
        <v>192</v>
      </c>
      <c r="I35" s="150"/>
      <c r="J35" s="150"/>
      <c r="K35" s="145">
        <f t="shared" si="5"/>
        <v>149</v>
      </c>
      <c r="L35" s="145">
        <v>149</v>
      </c>
      <c r="M35" s="150"/>
      <c r="N35" s="145">
        <f t="shared" si="8"/>
        <v>128</v>
      </c>
      <c r="O35" s="145">
        <v>128</v>
      </c>
      <c r="P35" s="150"/>
      <c r="Q35" s="145">
        <f t="shared" si="9"/>
        <v>142</v>
      </c>
      <c r="R35" s="145">
        <v>142</v>
      </c>
      <c r="S35" s="150"/>
      <c r="T35" s="145">
        <f>SUM(U35:V35)</f>
        <v>134</v>
      </c>
      <c r="U35" s="145">
        <v>134</v>
      </c>
      <c r="V35" s="150"/>
    </row>
    <row r="36" spans="1:22" ht="15" customHeight="1">
      <c r="A36" s="138" t="s">
        <v>109</v>
      </c>
      <c r="B36" s="139">
        <f t="shared" si="3"/>
        <v>9037</v>
      </c>
      <c r="C36" s="155">
        <f t="shared" si="6"/>
        <v>4269</v>
      </c>
      <c r="D36" s="139">
        <f>SUM(L36+O36+R36+U36)</f>
        <v>4526</v>
      </c>
      <c r="E36" s="155">
        <f>SUM(J36+M36+S36+P36+V36)</f>
        <v>242</v>
      </c>
      <c r="F36" s="156">
        <f t="shared" si="7"/>
        <v>4370</v>
      </c>
      <c r="G36" s="141"/>
      <c r="H36" s="142">
        <f>SUM(H37:H52)</f>
        <v>4269</v>
      </c>
      <c r="I36" s="143"/>
      <c r="J36" s="139">
        <f aca="true" t="shared" si="10" ref="J36:P36">SUM(J37:J52)</f>
        <v>101</v>
      </c>
      <c r="K36" s="139">
        <f t="shared" si="10"/>
        <v>2579</v>
      </c>
      <c r="L36" s="139">
        <f t="shared" si="10"/>
        <v>2490</v>
      </c>
      <c r="M36" s="139">
        <f t="shared" si="10"/>
        <v>89</v>
      </c>
      <c r="N36" s="139">
        <f t="shared" si="10"/>
        <v>2088</v>
      </c>
      <c r="O36" s="139">
        <f t="shared" si="10"/>
        <v>2036</v>
      </c>
      <c r="P36" s="139">
        <f t="shared" si="10"/>
        <v>52</v>
      </c>
      <c r="Q36" s="143"/>
      <c r="R36" s="143"/>
      <c r="S36" s="143"/>
      <c r="T36" s="143"/>
      <c r="U36" s="143"/>
      <c r="V36" s="143"/>
    </row>
    <row r="37" spans="1:22" ht="12">
      <c r="A37" s="144" t="s">
        <v>155</v>
      </c>
      <c r="B37" s="145">
        <f t="shared" si="3"/>
        <v>2176</v>
      </c>
      <c r="C37" s="146">
        <f t="shared" si="6"/>
        <v>1196</v>
      </c>
      <c r="D37" s="146">
        <f aca="true" t="shared" si="11" ref="D37:D50">SUM(I37+L37+O37+R37+U37)</f>
        <v>961</v>
      </c>
      <c r="E37" s="146">
        <f aca="true" t="shared" si="12" ref="E37:E50">SUM(J37+M37+P37+S37+V37)</f>
        <v>19</v>
      </c>
      <c r="F37" s="151">
        <f t="shared" si="7"/>
        <v>1196</v>
      </c>
      <c r="G37" s="148"/>
      <c r="H37" s="149">
        <v>1196</v>
      </c>
      <c r="I37" s="150"/>
      <c r="J37" s="150"/>
      <c r="K37" s="145">
        <f aca="true" t="shared" si="13" ref="K37:K52">SUM(L37:M37)</f>
        <v>584</v>
      </c>
      <c r="L37" s="145">
        <v>572</v>
      </c>
      <c r="M37" s="145">
        <v>12</v>
      </c>
      <c r="N37" s="145">
        <f aca="true" t="shared" si="14" ref="N37:N52">SUM(O37:P37)</f>
        <v>396</v>
      </c>
      <c r="O37" s="145">
        <v>389</v>
      </c>
      <c r="P37" s="145">
        <v>7</v>
      </c>
      <c r="Q37" s="150"/>
      <c r="R37" s="150"/>
      <c r="S37" s="150"/>
      <c r="T37" s="150"/>
      <c r="U37" s="150"/>
      <c r="V37" s="150"/>
    </row>
    <row r="38" spans="1:22" ht="12">
      <c r="A38" s="144" t="s">
        <v>156</v>
      </c>
      <c r="B38" s="145">
        <f t="shared" si="3"/>
        <v>488</v>
      </c>
      <c r="C38" s="146">
        <f t="shared" si="6"/>
        <v>223</v>
      </c>
      <c r="D38" s="146">
        <f t="shared" si="11"/>
        <v>252</v>
      </c>
      <c r="E38" s="146">
        <f t="shared" si="12"/>
        <v>13</v>
      </c>
      <c r="F38" s="151">
        <f t="shared" si="7"/>
        <v>232</v>
      </c>
      <c r="G38" s="148"/>
      <c r="H38" s="149">
        <v>223</v>
      </c>
      <c r="I38" s="150"/>
      <c r="J38" s="145">
        <v>9</v>
      </c>
      <c r="K38" s="145">
        <f t="shared" si="13"/>
        <v>156</v>
      </c>
      <c r="L38" s="145">
        <v>155</v>
      </c>
      <c r="M38" s="145">
        <v>1</v>
      </c>
      <c r="N38" s="145">
        <f t="shared" si="14"/>
        <v>100</v>
      </c>
      <c r="O38" s="145">
        <v>97</v>
      </c>
      <c r="P38" s="145">
        <v>3</v>
      </c>
      <c r="Q38" s="150"/>
      <c r="R38" s="150"/>
      <c r="S38" s="150"/>
      <c r="T38" s="150"/>
      <c r="U38" s="150"/>
      <c r="V38" s="150"/>
    </row>
    <row r="39" spans="1:22" ht="12">
      <c r="A39" s="144" t="s">
        <v>157</v>
      </c>
      <c r="B39" s="145">
        <f t="shared" si="3"/>
        <v>550</v>
      </c>
      <c r="C39" s="146">
        <f t="shared" si="6"/>
        <v>249</v>
      </c>
      <c r="D39" s="146">
        <f t="shared" si="11"/>
        <v>290</v>
      </c>
      <c r="E39" s="146">
        <f t="shared" si="12"/>
        <v>11</v>
      </c>
      <c r="F39" s="151">
        <f t="shared" si="7"/>
        <v>252</v>
      </c>
      <c r="G39" s="148"/>
      <c r="H39" s="149">
        <v>249</v>
      </c>
      <c r="I39" s="150"/>
      <c r="J39" s="145">
        <v>3</v>
      </c>
      <c r="K39" s="145">
        <f t="shared" si="13"/>
        <v>177</v>
      </c>
      <c r="L39" s="145">
        <v>170</v>
      </c>
      <c r="M39" s="145">
        <v>7</v>
      </c>
      <c r="N39" s="145">
        <f t="shared" si="14"/>
        <v>121</v>
      </c>
      <c r="O39" s="145">
        <v>120</v>
      </c>
      <c r="P39" s="145">
        <v>1</v>
      </c>
      <c r="Q39" s="150"/>
      <c r="R39" s="150"/>
      <c r="S39" s="150"/>
      <c r="T39" s="150"/>
      <c r="U39" s="150"/>
      <c r="V39" s="150"/>
    </row>
    <row r="40" spans="1:22" ht="12">
      <c r="A40" s="144" t="s">
        <v>158</v>
      </c>
      <c r="B40" s="145">
        <f t="shared" si="3"/>
        <v>402</v>
      </c>
      <c r="C40" s="146">
        <f t="shared" si="6"/>
        <v>192</v>
      </c>
      <c r="D40" s="146">
        <f t="shared" si="11"/>
        <v>194</v>
      </c>
      <c r="E40" s="146">
        <f t="shared" si="12"/>
        <v>16</v>
      </c>
      <c r="F40" s="151">
        <f t="shared" si="7"/>
        <v>198</v>
      </c>
      <c r="G40" s="148"/>
      <c r="H40" s="149">
        <v>192</v>
      </c>
      <c r="I40" s="150"/>
      <c r="J40" s="145">
        <v>6</v>
      </c>
      <c r="K40" s="145">
        <f t="shared" si="13"/>
        <v>100</v>
      </c>
      <c r="L40" s="145">
        <v>96</v>
      </c>
      <c r="M40" s="145">
        <v>4</v>
      </c>
      <c r="N40" s="145">
        <f t="shared" si="14"/>
        <v>104</v>
      </c>
      <c r="O40" s="145">
        <v>98</v>
      </c>
      <c r="P40" s="145">
        <v>6</v>
      </c>
      <c r="Q40" s="150"/>
      <c r="R40" s="150"/>
      <c r="S40" s="150"/>
      <c r="T40" s="150"/>
      <c r="U40" s="150"/>
      <c r="V40" s="150"/>
    </row>
    <row r="41" spans="1:22" ht="12">
      <c r="A41" s="144" t="s">
        <v>159</v>
      </c>
      <c r="B41" s="145">
        <f t="shared" si="3"/>
        <v>724</v>
      </c>
      <c r="C41" s="146">
        <f t="shared" si="6"/>
        <v>315</v>
      </c>
      <c r="D41" s="146">
        <f t="shared" si="11"/>
        <v>401</v>
      </c>
      <c r="E41" s="146">
        <f t="shared" si="12"/>
        <v>8</v>
      </c>
      <c r="F41" s="151">
        <f t="shared" si="7"/>
        <v>322</v>
      </c>
      <c r="G41" s="148"/>
      <c r="H41" s="149">
        <v>315</v>
      </c>
      <c r="I41" s="150"/>
      <c r="J41" s="145">
        <v>7</v>
      </c>
      <c r="K41" s="145">
        <f t="shared" si="13"/>
        <v>221</v>
      </c>
      <c r="L41" s="145">
        <v>221</v>
      </c>
      <c r="M41" s="150"/>
      <c r="N41" s="145">
        <f t="shared" si="14"/>
        <v>181</v>
      </c>
      <c r="O41" s="145">
        <v>180</v>
      </c>
      <c r="P41" s="145">
        <v>1</v>
      </c>
      <c r="Q41" s="150"/>
      <c r="R41" s="150"/>
      <c r="S41" s="150"/>
      <c r="T41" s="150"/>
      <c r="U41" s="150"/>
      <c r="V41" s="150"/>
    </row>
    <row r="42" spans="1:22" ht="12">
      <c r="A42" s="144" t="s">
        <v>160</v>
      </c>
      <c r="B42" s="145">
        <f t="shared" si="3"/>
        <v>283</v>
      </c>
      <c r="C42" s="146">
        <f t="shared" si="6"/>
        <v>104</v>
      </c>
      <c r="D42" s="146">
        <f t="shared" si="11"/>
        <v>173</v>
      </c>
      <c r="E42" s="146">
        <f t="shared" si="12"/>
        <v>6</v>
      </c>
      <c r="F42" s="151">
        <f t="shared" si="7"/>
        <v>106</v>
      </c>
      <c r="G42" s="148"/>
      <c r="H42" s="149">
        <v>104</v>
      </c>
      <c r="I42" s="150"/>
      <c r="J42" s="145">
        <v>2</v>
      </c>
      <c r="K42" s="145">
        <f t="shared" si="13"/>
        <v>79</v>
      </c>
      <c r="L42" s="145">
        <v>75</v>
      </c>
      <c r="M42" s="145">
        <v>4</v>
      </c>
      <c r="N42" s="145">
        <f t="shared" si="14"/>
        <v>98</v>
      </c>
      <c r="O42" s="145">
        <v>98</v>
      </c>
      <c r="P42" s="150"/>
      <c r="Q42" s="150"/>
      <c r="R42" s="150"/>
      <c r="S42" s="150"/>
      <c r="T42" s="150"/>
      <c r="U42" s="150"/>
      <c r="V42" s="150"/>
    </row>
    <row r="43" spans="1:22" ht="12">
      <c r="A43" s="144" t="s">
        <v>161</v>
      </c>
      <c r="B43" s="145">
        <f t="shared" si="3"/>
        <v>421</v>
      </c>
      <c r="C43" s="146">
        <f t="shared" si="6"/>
        <v>187</v>
      </c>
      <c r="D43" s="146">
        <f t="shared" si="11"/>
        <v>208</v>
      </c>
      <c r="E43" s="146">
        <f t="shared" si="12"/>
        <v>26</v>
      </c>
      <c r="F43" s="151">
        <f t="shared" si="7"/>
        <v>203</v>
      </c>
      <c r="G43" s="148"/>
      <c r="H43" s="149">
        <v>187</v>
      </c>
      <c r="I43" s="150"/>
      <c r="J43" s="145">
        <v>16</v>
      </c>
      <c r="K43" s="145">
        <f t="shared" si="13"/>
        <v>114</v>
      </c>
      <c r="L43" s="145">
        <v>108</v>
      </c>
      <c r="M43" s="145">
        <v>6</v>
      </c>
      <c r="N43" s="145">
        <f t="shared" si="14"/>
        <v>104</v>
      </c>
      <c r="O43" s="145">
        <v>100</v>
      </c>
      <c r="P43" s="145">
        <v>4</v>
      </c>
      <c r="Q43" s="150"/>
      <c r="R43" s="150"/>
      <c r="S43" s="150"/>
      <c r="T43" s="150"/>
      <c r="U43" s="150"/>
      <c r="V43" s="150"/>
    </row>
    <row r="44" spans="1:22" ht="12">
      <c r="A44" s="144" t="s">
        <v>162</v>
      </c>
      <c r="B44" s="145">
        <f t="shared" si="3"/>
        <v>215</v>
      </c>
      <c r="C44" s="146">
        <f t="shared" si="6"/>
        <v>93</v>
      </c>
      <c r="D44" s="146">
        <f t="shared" si="11"/>
        <v>110</v>
      </c>
      <c r="E44" s="146">
        <f t="shared" si="12"/>
        <v>12</v>
      </c>
      <c r="F44" s="151">
        <f t="shared" si="7"/>
        <v>101</v>
      </c>
      <c r="G44" s="148"/>
      <c r="H44" s="149">
        <v>93</v>
      </c>
      <c r="I44" s="150"/>
      <c r="J44" s="145">
        <v>8</v>
      </c>
      <c r="K44" s="145">
        <f t="shared" si="13"/>
        <v>59</v>
      </c>
      <c r="L44" s="145">
        <v>56</v>
      </c>
      <c r="M44" s="145">
        <v>3</v>
      </c>
      <c r="N44" s="145">
        <f t="shared" si="14"/>
        <v>55</v>
      </c>
      <c r="O44" s="145">
        <v>54</v>
      </c>
      <c r="P44" s="145">
        <v>1</v>
      </c>
      <c r="Q44" s="150"/>
      <c r="R44" s="150"/>
      <c r="S44" s="150"/>
      <c r="T44" s="150"/>
      <c r="U44" s="150"/>
      <c r="V44" s="150"/>
    </row>
    <row r="45" spans="1:22" ht="12">
      <c r="A45" s="144" t="s">
        <v>163</v>
      </c>
      <c r="B45" s="145">
        <f t="shared" si="3"/>
        <v>261</v>
      </c>
      <c r="C45" s="146">
        <f t="shared" si="6"/>
        <v>99</v>
      </c>
      <c r="D45" s="146">
        <f t="shared" si="11"/>
        <v>155</v>
      </c>
      <c r="E45" s="146">
        <f t="shared" si="12"/>
        <v>7</v>
      </c>
      <c r="F45" s="151">
        <f t="shared" si="7"/>
        <v>99</v>
      </c>
      <c r="G45" s="148"/>
      <c r="H45" s="149">
        <v>99</v>
      </c>
      <c r="I45" s="150"/>
      <c r="J45" s="150"/>
      <c r="K45" s="145">
        <f t="shared" si="13"/>
        <v>108</v>
      </c>
      <c r="L45" s="145">
        <v>101</v>
      </c>
      <c r="M45" s="145">
        <v>7</v>
      </c>
      <c r="N45" s="145">
        <f t="shared" si="14"/>
        <v>54</v>
      </c>
      <c r="O45" s="145">
        <v>54</v>
      </c>
      <c r="P45" s="150"/>
      <c r="Q45" s="150"/>
      <c r="R45" s="150"/>
      <c r="S45" s="150"/>
      <c r="T45" s="150"/>
      <c r="U45" s="150"/>
      <c r="V45" s="150"/>
    </row>
    <row r="46" spans="1:22" ht="12">
      <c r="A46" s="144" t="s">
        <v>164</v>
      </c>
      <c r="B46" s="145">
        <f t="shared" si="3"/>
        <v>264</v>
      </c>
      <c r="C46" s="146">
        <f t="shared" si="6"/>
        <v>121</v>
      </c>
      <c r="D46" s="146">
        <f t="shared" si="11"/>
        <v>137</v>
      </c>
      <c r="E46" s="146">
        <f t="shared" si="12"/>
        <v>6</v>
      </c>
      <c r="F46" s="151">
        <f t="shared" si="7"/>
        <v>123</v>
      </c>
      <c r="G46" s="148"/>
      <c r="H46" s="149">
        <v>121</v>
      </c>
      <c r="I46" s="150"/>
      <c r="J46" s="145">
        <v>2</v>
      </c>
      <c r="K46" s="145">
        <f t="shared" si="13"/>
        <v>82</v>
      </c>
      <c r="L46" s="145">
        <v>79</v>
      </c>
      <c r="M46" s="145">
        <v>3</v>
      </c>
      <c r="N46" s="145">
        <f t="shared" si="14"/>
        <v>59</v>
      </c>
      <c r="O46" s="145">
        <v>58</v>
      </c>
      <c r="P46" s="145">
        <v>1</v>
      </c>
      <c r="Q46" s="150"/>
      <c r="R46" s="150"/>
      <c r="S46" s="150"/>
      <c r="T46" s="150"/>
      <c r="U46" s="150"/>
      <c r="V46" s="150"/>
    </row>
    <row r="47" spans="1:22" ht="12">
      <c r="A47" s="144" t="s">
        <v>165</v>
      </c>
      <c r="B47" s="145">
        <f t="shared" si="3"/>
        <v>279</v>
      </c>
      <c r="C47" s="146">
        <f t="shared" si="6"/>
        <v>140</v>
      </c>
      <c r="D47" s="146">
        <f t="shared" si="11"/>
        <v>127</v>
      </c>
      <c r="E47" s="146">
        <f t="shared" si="12"/>
        <v>12</v>
      </c>
      <c r="F47" s="151">
        <f t="shared" si="7"/>
        <v>146</v>
      </c>
      <c r="G47" s="148"/>
      <c r="H47" s="149">
        <v>140</v>
      </c>
      <c r="I47" s="150"/>
      <c r="J47" s="145">
        <v>6</v>
      </c>
      <c r="K47" s="145">
        <f t="shared" si="13"/>
        <v>82</v>
      </c>
      <c r="L47" s="145">
        <v>77</v>
      </c>
      <c r="M47" s="145">
        <v>5</v>
      </c>
      <c r="N47" s="145">
        <f t="shared" si="14"/>
        <v>51</v>
      </c>
      <c r="O47" s="145">
        <v>50</v>
      </c>
      <c r="P47" s="145">
        <v>1</v>
      </c>
      <c r="Q47" s="150"/>
      <c r="R47" s="150"/>
      <c r="S47" s="150"/>
      <c r="T47" s="150"/>
      <c r="U47" s="150"/>
      <c r="V47" s="150"/>
    </row>
    <row r="48" spans="1:22" ht="12">
      <c r="A48" s="144" t="s">
        <v>166</v>
      </c>
      <c r="B48" s="145">
        <f t="shared" si="3"/>
        <v>135</v>
      </c>
      <c r="C48" s="146">
        <f t="shared" si="6"/>
        <v>74</v>
      </c>
      <c r="D48" s="146">
        <f t="shared" si="11"/>
        <v>56</v>
      </c>
      <c r="E48" s="146">
        <f t="shared" si="12"/>
        <v>5</v>
      </c>
      <c r="F48" s="151">
        <f t="shared" si="7"/>
        <v>77</v>
      </c>
      <c r="G48" s="148"/>
      <c r="H48" s="149">
        <v>74</v>
      </c>
      <c r="I48" s="150"/>
      <c r="J48" s="145">
        <v>3</v>
      </c>
      <c r="K48" s="145">
        <f t="shared" si="13"/>
        <v>32</v>
      </c>
      <c r="L48" s="145">
        <v>30</v>
      </c>
      <c r="M48" s="145">
        <v>2</v>
      </c>
      <c r="N48" s="145">
        <f t="shared" si="14"/>
        <v>26</v>
      </c>
      <c r="O48" s="145">
        <v>26</v>
      </c>
      <c r="P48" s="150"/>
      <c r="Q48" s="150"/>
      <c r="R48" s="150"/>
      <c r="S48" s="150"/>
      <c r="T48" s="150"/>
      <c r="U48" s="150"/>
      <c r="V48" s="150"/>
    </row>
    <row r="49" spans="1:22" ht="12">
      <c r="A49" s="144" t="s">
        <v>167</v>
      </c>
      <c r="B49" s="145">
        <f t="shared" si="3"/>
        <v>1522</v>
      </c>
      <c r="C49" s="146">
        <f t="shared" si="6"/>
        <v>623</v>
      </c>
      <c r="D49" s="146">
        <f t="shared" si="11"/>
        <v>849</v>
      </c>
      <c r="E49" s="146">
        <f t="shared" si="12"/>
        <v>50</v>
      </c>
      <c r="F49" s="151">
        <f t="shared" si="7"/>
        <v>649</v>
      </c>
      <c r="G49" s="148"/>
      <c r="H49" s="149">
        <v>623</v>
      </c>
      <c r="I49" s="150"/>
      <c r="J49" s="145">
        <v>26</v>
      </c>
      <c r="K49" s="145">
        <f t="shared" si="13"/>
        <v>434</v>
      </c>
      <c r="L49" s="145">
        <v>419</v>
      </c>
      <c r="M49" s="145">
        <v>15</v>
      </c>
      <c r="N49" s="145">
        <f t="shared" si="14"/>
        <v>439</v>
      </c>
      <c r="O49" s="145">
        <v>430</v>
      </c>
      <c r="P49" s="145">
        <v>9</v>
      </c>
      <c r="Q49" s="150"/>
      <c r="R49" s="150"/>
      <c r="S49" s="150"/>
      <c r="T49" s="150"/>
      <c r="U49" s="150"/>
      <c r="V49" s="150"/>
    </row>
    <row r="50" spans="1:22" ht="12">
      <c r="A50" s="144" t="s">
        <v>168</v>
      </c>
      <c r="B50" s="145">
        <f t="shared" si="3"/>
        <v>684</v>
      </c>
      <c r="C50" s="146">
        <f t="shared" si="6"/>
        <v>375</v>
      </c>
      <c r="D50" s="146">
        <f t="shared" si="11"/>
        <v>266</v>
      </c>
      <c r="E50" s="146">
        <f t="shared" si="12"/>
        <v>43</v>
      </c>
      <c r="F50" s="151">
        <f t="shared" si="7"/>
        <v>383</v>
      </c>
      <c r="G50" s="148"/>
      <c r="H50" s="149">
        <v>375</v>
      </c>
      <c r="I50" s="150"/>
      <c r="J50" s="145">
        <v>8</v>
      </c>
      <c r="K50" s="145">
        <f t="shared" si="13"/>
        <v>150</v>
      </c>
      <c r="L50" s="145">
        <v>130</v>
      </c>
      <c r="M50" s="145">
        <v>20</v>
      </c>
      <c r="N50" s="145">
        <f t="shared" si="14"/>
        <v>151</v>
      </c>
      <c r="O50" s="145">
        <v>136</v>
      </c>
      <c r="P50" s="145">
        <v>15</v>
      </c>
      <c r="Q50" s="150"/>
      <c r="R50" s="150"/>
      <c r="S50" s="150"/>
      <c r="T50" s="150"/>
      <c r="U50" s="150"/>
      <c r="V50" s="150"/>
    </row>
    <row r="51" spans="1:22" ht="12">
      <c r="A51" s="144" t="s">
        <v>188</v>
      </c>
      <c r="B51" s="145">
        <f t="shared" si="3"/>
        <v>53</v>
      </c>
      <c r="C51" s="146">
        <f t="shared" si="6"/>
        <v>30</v>
      </c>
      <c r="D51" s="146">
        <f>SUM(I51+L51+O51+R51+U51)</f>
        <v>23</v>
      </c>
      <c r="E51" s="146"/>
      <c r="F51" s="151">
        <f t="shared" si="7"/>
        <v>30</v>
      </c>
      <c r="G51" s="148"/>
      <c r="H51" s="149">
        <v>30</v>
      </c>
      <c r="I51" s="150"/>
      <c r="J51" s="150"/>
      <c r="K51" s="145">
        <f t="shared" si="13"/>
        <v>8</v>
      </c>
      <c r="L51" s="145">
        <v>8</v>
      </c>
      <c r="M51" s="150"/>
      <c r="N51" s="145">
        <f t="shared" si="14"/>
        <v>15</v>
      </c>
      <c r="O51" s="145">
        <v>15</v>
      </c>
      <c r="P51" s="150"/>
      <c r="Q51" s="150"/>
      <c r="R51" s="150"/>
      <c r="S51" s="150"/>
      <c r="T51" s="150"/>
      <c r="U51" s="150"/>
      <c r="V51" s="150"/>
    </row>
    <row r="52" spans="1:22" ht="12">
      <c r="A52" s="144" t="s">
        <v>148</v>
      </c>
      <c r="B52" s="145">
        <f t="shared" si="3"/>
        <v>580</v>
      </c>
      <c r="C52" s="146">
        <f t="shared" si="6"/>
        <v>248</v>
      </c>
      <c r="D52" s="146">
        <f>SUM(I52+L52+O52+R52+U52)</f>
        <v>324</v>
      </c>
      <c r="E52" s="146">
        <f>SUM(J52+M52+P52+S52+V52)</f>
        <v>8</v>
      </c>
      <c r="F52" s="151">
        <f t="shared" si="7"/>
        <v>253</v>
      </c>
      <c r="G52" s="148"/>
      <c r="H52" s="149">
        <v>248</v>
      </c>
      <c r="I52" s="150"/>
      <c r="J52" s="145">
        <v>5</v>
      </c>
      <c r="K52" s="145">
        <f t="shared" si="13"/>
        <v>193</v>
      </c>
      <c r="L52" s="145">
        <v>193</v>
      </c>
      <c r="M52" s="150"/>
      <c r="N52" s="145">
        <f t="shared" si="14"/>
        <v>134</v>
      </c>
      <c r="O52" s="145">
        <v>131</v>
      </c>
      <c r="P52" s="145">
        <v>3</v>
      </c>
      <c r="Q52" s="150"/>
      <c r="R52" s="150"/>
      <c r="S52" s="150"/>
      <c r="T52" s="150"/>
      <c r="U52" s="150"/>
      <c r="V52" s="150"/>
    </row>
    <row r="53" spans="1:22" ht="12">
      <c r="A53" s="157" t="s">
        <v>259</v>
      </c>
      <c r="B53" s="157"/>
      <c r="T53" s="158" t="s">
        <v>260</v>
      </c>
      <c r="U53" s="157" t="s">
        <v>261</v>
      </c>
      <c r="V53" s="157"/>
    </row>
    <row r="54" spans="1:20" ht="12">
      <c r="A54" s="157" t="s">
        <v>191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1:20" ht="1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</sheetData>
  <sheetProtection password="CA55" sheet="1" objects="1" scenarios="1"/>
  <mergeCells count="10">
    <mergeCell ref="F7:G7"/>
    <mergeCell ref="T6:V6"/>
    <mergeCell ref="K6:M6"/>
    <mergeCell ref="N6:P6"/>
    <mergeCell ref="Q6:S6"/>
    <mergeCell ref="A1:V1"/>
    <mergeCell ref="A2:V2"/>
    <mergeCell ref="A3:V3"/>
    <mergeCell ref="F6:J6"/>
    <mergeCell ref="B6:E6"/>
  </mergeCells>
  <printOptions horizontalCentered="1"/>
  <pageMargins left="0.1968503937007874" right="0.1968503937007874" top="0.58" bottom="1.6535433070866143" header="0" footer="0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8"/>
  <sheetViews>
    <sheetView showGridLines="0" workbookViewId="0" topLeftCell="E1">
      <selection activeCell="H35" sqref="H35"/>
    </sheetView>
  </sheetViews>
  <sheetFormatPr defaultColWidth="15.3984375" defaultRowHeight="9"/>
  <cols>
    <col min="1" max="1" width="60.19921875" style="159" customWidth="1"/>
    <col min="2" max="2" width="9.796875" style="159" customWidth="1"/>
    <col min="3" max="3" width="2.796875" style="159" customWidth="1"/>
    <col min="4" max="4" width="23.3984375" style="159" customWidth="1"/>
    <col min="5" max="5" width="15.3984375" style="159" customWidth="1"/>
    <col min="6" max="6" width="18.59765625" style="159" customWidth="1"/>
    <col min="7" max="10" width="15.3984375" style="159" customWidth="1"/>
    <col min="11" max="11" width="16.59765625" style="159" customWidth="1"/>
    <col min="12" max="12" width="12.19921875" style="159" customWidth="1"/>
    <col min="13" max="16384" width="15.3984375" style="159" customWidth="1"/>
  </cols>
  <sheetData>
    <row r="1" spans="1:12" ht="12">
      <c r="A1" s="1093" t="s">
        <v>74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</row>
    <row r="2" spans="1:12" ht="1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2">
      <c r="A3" s="1093" t="s">
        <v>262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</row>
    <row r="4" spans="1:12" ht="12">
      <c r="A4" s="1093" t="s">
        <v>263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</row>
    <row r="5" spans="1:12" ht="1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2">
      <c r="A6" s="161" t="s">
        <v>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ht="12">
      <c r="A7" s="163" t="s">
        <v>52</v>
      </c>
      <c r="B7" s="164"/>
      <c r="C7" s="165"/>
      <c r="D7" s="166" t="s">
        <v>264</v>
      </c>
      <c r="E7" s="164"/>
      <c r="F7" s="167"/>
      <c r="G7" s="168" t="s">
        <v>265</v>
      </c>
      <c r="H7" s="167"/>
      <c r="I7" s="167"/>
      <c r="J7" s="167"/>
      <c r="K7" s="167"/>
      <c r="L7" s="165"/>
    </row>
    <row r="8" spans="1:12" ht="12">
      <c r="A8" s="169"/>
      <c r="B8" s="169"/>
      <c r="C8" s="170"/>
      <c r="D8" s="171" t="s">
        <v>266</v>
      </c>
      <c r="E8" s="172"/>
      <c r="F8" s="173"/>
      <c r="G8" s="173"/>
      <c r="H8" s="173"/>
      <c r="I8" s="173"/>
      <c r="J8" s="173"/>
      <c r="K8" s="173"/>
      <c r="L8" s="174"/>
    </row>
    <row r="9" spans="1:12" ht="12">
      <c r="A9" s="175" t="s">
        <v>267</v>
      </c>
      <c r="B9" s="1091" t="s">
        <v>128</v>
      </c>
      <c r="C9" s="1092"/>
      <c r="D9" s="171" t="s">
        <v>268</v>
      </c>
      <c r="E9" s="1088" t="s">
        <v>269</v>
      </c>
      <c r="F9" s="1089"/>
      <c r="G9" s="1090"/>
      <c r="H9" s="1088" t="s">
        <v>270</v>
      </c>
      <c r="I9" s="1089"/>
      <c r="J9" s="1089"/>
      <c r="K9" s="1089"/>
      <c r="L9" s="1090"/>
    </row>
    <row r="10" spans="1:12" ht="12">
      <c r="A10" s="172"/>
      <c r="B10" s="172"/>
      <c r="C10" s="174"/>
      <c r="D10" s="178" t="s">
        <v>271</v>
      </c>
      <c r="E10" s="176" t="s">
        <v>272</v>
      </c>
      <c r="F10" s="179" t="s">
        <v>273</v>
      </c>
      <c r="G10" s="179" t="s">
        <v>274</v>
      </c>
      <c r="H10" s="176" t="s">
        <v>272</v>
      </c>
      <c r="I10" s="179" t="s">
        <v>275</v>
      </c>
      <c r="J10" s="180" t="s">
        <v>276</v>
      </c>
      <c r="K10" s="180" t="s">
        <v>277</v>
      </c>
      <c r="L10" s="177" t="s">
        <v>274</v>
      </c>
    </row>
    <row r="11" spans="1:12" ht="12">
      <c r="A11" s="181" t="s">
        <v>278</v>
      </c>
      <c r="B11" s="182">
        <f>SUM(D11:L11)</f>
        <v>1675</v>
      </c>
      <c r="C11" s="183"/>
      <c r="D11" s="184">
        <f>(D12+D18)</f>
        <v>1069</v>
      </c>
      <c r="E11" s="185">
        <f>(E12+E18)</f>
        <v>252</v>
      </c>
      <c r="F11" s="185">
        <f>(F12+F18)</f>
        <v>92</v>
      </c>
      <c r="G11" s="185">
        <f>(G12+G18)</f>
        <v>24</v>
      </c>
      <c r="H11" s="185">
        <f>(H12+H18)</f>
        <v>183</v>
      </c>
      <c r="I11" s="186"/>
      <c r="J11" s="185">
        <f>(J12+J18)</f>
        <v>15</v>
      </c>
      <c r="K11" s="185">
        <f>(K12+K18)</f>
        <v>32</v>
      </c>
      <c r="L11" s="185">
        <f>(L12+L18)</f>
        <v>8</v>
      </c>
    </row>
    <row r="12" spans="1:12" ht="12">
      <c r="A12" s="181" t="s">
        <v>84</v>
      </c>
      <c r="B12" s="182">
        <f aca="true" t="shared" si="0" ref="B12:B17">SUM(D12)</f>
        <v>17</v>
      </c>
      <c r="C12" s="183"/>
      <c r="D12" s="184">
        <f>(D13+D15)</f>
        <v>17</v>
      </c>
      <c r="E12" s="186"/>
      <c r="F12" s="186"/>
      <c r="G12" s="186"/>
      <c r="H12" s="186"/>
      <c r="I12" s="186"/>
      <c r="J12" s="186"/>
      <c r="K12" s="186"/>
      <c r="L12" s="186"/>
    </row>
    <row r="13" spans="1:12" ht="12">
      <c r="A13" s="181" t="s">
        <v>85</v>
      </c>
      <c r="B13" s="182">
        <f t="shared" si="0"/>
        <v>2</v>
      </c>
      <c r="C13" s="183"/>
      <c r="D13" s="184">
        <f>SUM(D14)</f>
        <v>2</v>
      </c>
      <c r="E13" s="186"/>
      <c r="F13" s="186"/>
      <c r="G13" s="186"/>
      <c r="H13" s="186"/>
      <c r="I13" s="186"/>
      <c r="J13" s="186"/>
      <c r="K13" s="186"/>
      <c r="L13" s="186"/>
    </row>
    <row r="14" spans="1:12" ht="12">
      <c r="A14" s="187" t="s">
        <v>86</v>
      </c>
      <c r="B14" s="188">
        <f t="shared" si="0"/>
        <v>2</v>
      </c>
      <c r="C14" s="189"/>
      <c r="D14" s="190">
        <v>2</v>
      </c>
      <c r="E14" s="191"/>
      <c r="F14" s="191"/>
      <c r="G14" s="191"/>
      <c r="H14" s="191"/>
      <c r="I14" s="191"/>
      <c r="J14" s="191"/>
      <c r="K14" s="191"/>
      <c r="L14" s="191"/>
    </row>
    <row r="15" spans="1:12" ht="12">
      <c r="A15" s="181" t="s">
        <v>279</v>
      </c>
      <c r="B15" s="182">
        <f t="shared" si="0"/>
        <v>15</v>
      </c>
      <c r="C15" s="183"/>
      <c r="D15" s="184">
        <f>SUM(D16:D17)</f>
        <v>15</v>
      </c>
      <c r="E15" s="186"/>
      <c r="F15" s="186"/>
      <c r="G15" s="186"/>
      <c r="H15" s="186"/>
      <c r="I15" s="186"/>
      <c r="J15" s="186"/>
      <c r="K15" s="186"/>
      <c r="L15" s="186"/>
    </row>
    <row r="16" spans="1:12" ht="12">
      <c r="A16" s="187" t="s">
        <v>88</v>
      </c>
      <c r="B16" s="192">
        <f t="shared" si="0"/>
        <v>7</v>
      </c>
      <c r="C16" s="193"/>
      <c r="D16" s="190">
        <v>7</v>
      </c>
      <c r="E16" s="191"/>
      <c r="F16" s="191"/>
      <c r="G16" s="191"/>
      <c r="H16" s="191"/>
      <c r="I16" s="191"/>
      <c r="J16" s="191"/>
      <c r="K16" s="191"/>
      <c r="L16" s="191"/>
    </row>
    <row r="17" spans="1:12" ht="12">
      <c r="A17" s="187" t="s">
        <v>89</v>
      </c>
      <c r="B17" s="192">
        <f t="shared" si="0"/>
        <v>8</v>
      </c>
      <c r="C17" s="193"/>
      <c r="D17" s="190">
        <v>8</v>
      </c>
      <c r="E17" s="191"/>
      <c r="F17" s="191"/>
      <c r="G17" s="191"/>
      <c r="H17" s="191"/>
      <c r="I17" s="191"/>
      <c r="J17" s="191"/>
      <c r="K17" s="191"/>
      <c r="L17" s="191"/>
    </row>
    <row r="18" spans="1:12" ht="12">
      <c r="A18" s="181" t="s">
        <v>90</v>
      </c>
      <c r="B18" s="182">
        <f>SUM(B19+B20+B21+B26+B27+B31+B32+B33+B34+B35+B36+B37)</f>
        <v>1658</v>
      </c>
      <c r="C18" s="183"/>
      <c r="D18" s="184">
        <f>SUM(D19+D20+D21+D26+D27+D31+D32+D33+D34+D35+D36+D37)</f>
        <v>1052</v>
      </c>
      <c r="E18" s="185">
        <f>SUM(E19+E20+E21+E26+E27+E31+E32+E33+E34+E35+E36+E37)</f>
        <v>252</v>
      </c>
      <c r="F18" s="185">
        <f>SUM(F19+F20+F21+F26+F27+F31+F32+F33+F34+F35+F36+F37)</f>
        <v>92</v>
      </c>
      <c r="G18" s="185">
        <f>SUM(G19+G20+G21+G26+G27+G31+G32+G33+G34+G35+G36+G37)</f>
        <v>24</v>
      </c>
      <c r="H18" s="185">
        <f>SUM(H19+H20+H21+H26+H27+H31+H32+H33+H34+H35+H36+H37)</f>
        <v>183</v>
      </c>
      <c r="I18" s="186"/>
      <c r="J18" s="185">
        <f>SUM(J19+J20+J21+J26+J27+J31+J32+J33+J34+J35+J36+J37)</f>
        <v>15</v>
      </c>
      <c r="K18" s="185">
        <f>SUM(K19+K20+K21+K26+K27+K31+K32+K33+K34+K35+K36+K37)</f>
        <v>32</v>
      </c>
      <c r="L18" s="185">
        <f>SUM(L19+L20+L21+L26+L27+L31+L32+L33+L34+L35+L36+L37)</f>
        <v>8</v>
      </c>
    </row>
    <row r="19" spans="1:12" ht="12">
      <c r="A19" s="187" t="s">
        <v>91</v>
      </c>
      <c r="B19" s="192">
        <f>SUM(D19:L19)</f>
        <v>28</v>
      </c>
      <c r="C19" s="193"/>
      <c r="D19" s="190">
        <v>13</v>
      </c>
      <c r="E19" s="194">
        <v>12</v>
      </c>
      <c r="F19" s="191"/>
      <c r="G19" s="191"/>
      <c r="H19" s="194">
        <v>1</v>
      </c>
      <c r="I19" s="191"/>
      <c r="J19" s="191"/>
      <c r="K19" s="194">
        <v>2</v>
      </c>
      <c r="L19" s="191"/>
    </row>
    <row r="20" spans="1:12" ht="12">
      <c r="A20" s="187" t="s">
        <v>92</v>
      </c>
      <c r="B20" s="192">
        <f>SUM(D20:L20)</f>
        <v>28</v>
      </c>
      <c r="C20" s="193"/>
      <c r="D20" s="190">
        <v>28</v>
      </c>
      <c r="E20" s="191"/>
      <c r="F20" s="191"/>
      <c r="G20" s="191"/>
      <c r="H20" s="191"/>
      <c r="I20" s="191"/>
      <c r="J20" s="191"/>
      <c r="K20" s="191"/>
      <c r="L20" s="191"/>
    </row>
    <row r="21" spans="1:12" ht="12">
      <c r="A21" s="187" t="s">
        <v>93</v>
      </c>
      <c r="B21" s="192">
        <f>(B22)</f>
        <v>521</v>
      </c>
      <c r="C21" s="193"/>
      <c r="D21" s="190">
        <f>(D22)</f>
        <v>319</v>
      </c>
      <c r="E21" s="191"/>
      <c r="F21" s="194">
        <f>(F22)</f>
        <v>22</v>
      </c>
      <c r="G21" s="194">
        <f>(G22)</f>
        <v>22</v>
      </c>
      <c r="H21" s="194">
        <f>(H22)</f>
        <v>143</v>
      </c>
      <c r="I21" s="191"/>
      <c r="J21" s="191"/>
      <c r="K21" s="194">
        <f>(K22)</f>
        <v>14</v>
      </c>
      <c r="L21" s="194">
        <f>(L22)</f>
        <v>1</v>
      </c>
    </row>
    <row r="22" spans="1:12" ht="12">
      <c r="A22" s="187" t="s">
        <v>280</v>
      </c>
      <c r="B22" s="192">
        <f>SUM(D22:L22)</f>
        <v>521</v>
      </c>
      <c r="C22" s="193"/>
      <c r="D22" s="190">
        <v>319</v>
      </c>
      <c r="E22" s="191"/>
      <c r="F22" s="194">
        <v>22</v>
      </c>
      <c r="G22" s="194">
        <v>22</v>
      </c>
      <c r="H22" s="194">
        <v>143</v>
      </c>
      <c r="I22" s="191"/>
      <c r="J22" s="191"/>
      <c r="K22" s="194">
        <v>14</v>
      </c>
      <c r="L22" s="194">
        <v>1</v>
      </c>
    </row>
    <row r="23" spans="1:12" ht="12">
      <c r="A23" s="187" t="s">
        <v>281</v>
      </c>
      <c r="B23" s="195"/>
      <c r="C23" s="193"/>
      <c r="D23" s="193"/>
      <c r="E23" s="191"/>
      <c r="F23" s="191"/>
      <c r="G23" s="191"/>
      <c r="H23" s="191"/>
      <c r="I23" s="191"/>
      <c r="J23" s="191"/>
      <c r="K23" s="191"/>
      <c r="L23" s="191"/>
    </row>
    <row r="24" spans="1:12" ht="12">
      <c r="A24" s="187" t="s">
        <v>282</v>
      </c>
      <c r="B24" s="195"/>
      <c r="C24" s="193"/>
      <c r="D24" s="193"/>
      <c r="E24" s="191"/>
      <c r="F24" s="191"/>
      <c r="G24" s="191"/>
      <c r="H24" s="191"/>
      <c r="I24" s="191"/>
      <c r="J24" s="191"/>
      <c r="K24" s="191"/>
      <c r="L24" s="191"/>
    </row>
    <row r="25" spans="1:12" ht="12">
      <c r="A25" s="187" t="s">
        <v>283</v>
      </c>
      <c r="B25" s="195"/>
      <c r="C25" s="193"/>
      <c r="D25" s="193"/>
      <c r="E25" s="191"/>
      <c r="F25" s="191"/>
      <c r="G25" s="191"/>
      <c r="H25" s="191"/>
      <c r="I25" s="191"/>
      <c r="J25" s="191"/>
      <c r="K25" s="191"/>
      <c r="L25" s="191"/>
    </row>
    <row r="26" spans="1:12" ht="12">
      <c r="A26" s="187" t="s">
        <v>98</v>
      </c>
      <c r="B26" s="192">
        <f>SUM(D26:L26)</f>
        <v>229</v>
      </c>
      <c r="C26" s="193"/>
      <c r="D26" s="190">
        <v>191</v>
      </c>
      <c r="E26" s="194">
        <v>8</v>
      </c>
      <c r="F26" s="194">
        <v>25</v>
      </c>
      <c r="G26" s="191"/>
      <c r="H26" s="191"/>
      <c r="I26" s="191"/>
      <c r="J26" s="191"/>
      <c r="K26" s="194">
        <v>3</v>
      </c>
      <c r="L26" s="194">
        <v>2</v>
      </c>
    </row>
    <row r="27" spans="1:12" ht="12">
      <c r="A27" s="187" t="s">
        <v>99</v>
      </c>
      <c r="B27" s="192">
        <f>SUM(D27:L27)</f>
        <v>153</v>
      </c>
      <c r="C27" s="193"/>
      <c r="D27" s="190">
        <f>(D28)</f>
        <v>109</v>
      </c>
      <c r="E27" s="194">
        <f>(E28)</f>
        <v>31</v>
      </c>
      <c r="F27" s="194">
        <f>(F28)</f>
        <v>5</v>
      </c>
      <c r="G27" s="191"/>
      <c r="H27" s="194">
        <f>(H28)</f>
        <v>4</v>
      </c>
      <c r="I27" s="191"/>
      <c r="J27" s="194">
        <f>(J28)</f>
        <v>1</v>
      </c>
      <c r="K27" s="194">
        <f>(K28)</f>
        <v>1</v>
      </c>
      <c r="L27" s="194">
        <f>(L28)</f>
        <v>2</v>
      </c>
    </row>
    <row r="28" spans="1:12" ht="12">
      <c r="A28" s="187" t="s">
        <v>280</v>
      </c>
      <c r="B28" s="192">
        <f>SUM(D28:L28)</f>
        <v>153</v>
      </c>
      <c r="C28" s="193"/>
      <c r="D28" s="190">
        <v>109</v>
      </c>
      <c r="E28" s="194">
        <v>31</v>
      </c>
      <c r="F28" s="194">
        <v>5</v>
      </c>
      <c r="G28" s="191"/>
      <c r="H28" s="194">
        <v>4</v>
      </c>
      <c r="I28" s="191"/>
      <c r="J28" s="194">
        <v>1</v>
      </c>
      <c r="K28" s="194">
        <v>1</v>
      </c>
      <c r="L28" s="194">
        <v>2</v>
      </c>
    </row>
    <row r="29" spans="1:12" ht="12">
      <c r="A29" s="187" t="s">
        <v>284</v>
      </c>
      <c r="B29" s="195"/>
      <c r="C29" s="193"/>
      <c r="D29" s="193"/>
      <c r="E29" s="191"/>
      <c r="F29" s="191"/>
      <c r="G29" s="191"/>
      <c r="H29" s="191"/>
      <c r="I29" s="191"/>
      <c r="J29" s="191"/>
      <c r="K29" s="191"/>
      <c r="L29" s="191"/>
    </row>
    <row r="30" spans="1:12" ht="12">
      <c r="A30" s="187" t="s">
        <v>285</v>
      </c>
      <c r="B30" s="195"/>
      <c r="C30" s="193"/>
      <c r="D30" s="193"/>
      <c r="E30" s="191"/>
      <c r="F30" s="191"/>
      <c r="G30" s="191"/>
      <c r="H30" s="191"/>
      <c r="I30" s="191"/>
      <c r="J30" s="191"/>
      <c r="K30" s="191"/>
      <c r="L30" s="191"/>
    </row>
    <row r="31" spans="1:12" ht="12">
      <c r="A31" s="187" t="s">
        <v>102</v>
      </c>
      <c r="B31" s="192">
        <f>SUM(D31:L31)</f>
        <v>50</v>
      </c>
      <c r="C31" s="193"/>
      <c r="D31" s="190">
        <v>39</v>
      </c>
      <c r="E31" s="194">
        <v>9</v>
      </c>
      <c r="F31" s="191"/>
      <c r="G31" s="191"/>
      <c r="H31" s="191"/>
      <c r="I31" s="191"/>
      <c r="J31" s="191"/>
      <c r="K31" s="194">
        <v>2</v>
      </c>
      <c r="L31" s="191"/>
    </row>
    <row r="32" spans="1:12" ht="12">
      <c r="A32" s="187" t="s">
        <v>103</v>
      </c>
      <c r="B32" s="192">
        <f>SUM(D32:L32)</f>
        <v>26</v>
      </c>
      <c r="C32" s="193" t="s">
        <v>286</v>
      </c>
      <c r="D32" s="190">
        <v>7</v>
      </c>
      <c r="E32" s="194">
        <v>15</v>
      </c>
      <c r="F32" s="194">
        <v>1</v>
      </c>
      <c r="G32" s="191"/>
      <c r="H32" s="194">
        <v>3</v>
      </c>
      <c r="I32" s="191"/>
      <c r="J32" s="191"/>
      <c r="K32" s="191"/>
      <c r="L32" s="191"/>
    </row>
    <row r="33" spans="1:12" ht="12">
      <c r="A33" s="187" t="s">
        <v>287</v>
      </c>
      <c r="B33" s="192">
        <f>SUM(D33:L33)</f>
        <v>185</v>
      </c>
      <c r="C33" s="193" t="s">
        <v>286</v>
      </c>
      <c r="D33" s="190">
        <v>80</v>
      </c>
      <c r="E33" s="194">
        <v>87</v>
      </c>
      <c r="F33" s="194">
        <v>8</v>
      </c>
      <c r="G33" s="194">
        <v>2</v>
      </c>
      <c r="H33" s="194">
        <v>3</v>
      </c>
      <c r="I33" s="191"/>
      <c r="J33" s="194">
        <v>2</v>
      </c>
      <c r="K33" s="194">
        <v>2</v>
      </c>
      <c r="L33" s="194">
        <v>1</v>
      </c>
    </row>
    <row r="34" spans="1:12" ht="12">
      <c r="A34" s="187" t="s">
        <v>288</v>
      </c>
      <c r="B34" s="192">
        <f>SUM(D34:L34)</f>
        <v>130</v>
      </c>
      <c r="C34" s="193"/>
      <c r="D34" s="190">
        <v>100</v>
      </c>
      <c r="E34" s="194">
        <v>10</v>
      </c>
      <c r="F34" s="194">
        <v>13</v>
      </c>
      <c r="G34" s="191"/>
      <c r="H34" s="194">
        <v>5</v>
      </c>
      <c r="I34" s="191"/>
      <c r="J34" s="191"/>
      <c r="K34" s="194">
        <v>2</v>
      </c>
      <c r="L34" s="191"/>
    </row>
    <row r="35" spans="1:12" ht="12">
      <c r="A35" s="187" t="s">
        <v>106</v>
      </c>
      <c r="B35" s="192">
        <f>SUM(D35:L35)</f>
        <v>35</v>
      </c>
      <c r="C35" s="193"/>
      <c r="D35" s="190">
        <v>14</v>
      </c>
      <c r="E35" s="194">
        <v>17</v>
      </c>
      <c r="F35" s="191"/>
      <c r="G35" s="191"/>
      <c r="H35" s="194">
        <v>2</v>
      </c>
      <c r="I35" s="191"/>
      <c r="J35" s="194">
        <v>1</v>
      </c>
      <c r="K35" s="194">
        <v>1</v>
      </c>
      <c r="L35" s="191"/>
    </row>
    <row r="36" spans="1:12" ht="12">
      <c r="A36" s="187" t="s">
        <v>107</v>
      </c>
      <c r="B36" s="196">
        <f>SUM(D36:L36)</f>
        <v>81</v>
      </c>
      <c r="C36" s="197"/>
      <c r="D36" s="190">
        <v>56</v>
      </c>
      <c r="E36" s="194">
        <v>10</v>
      </c>
      <c r="F36" s="194">
        <v>8</v>
      </c>
      <c r="G36" s="191"/>
      <c r="H36" s="194">
        <v>6</v>
      </c>
      <c r="I36" s="191"/>
      <c r="J36" s="194">
        <v>1</v>
      </c>
      <c r="K36" s="191"/>
      <c r="L36" s="191"/>
    </row>
    <row r="37" spans="1:12" ht="12">
      <c r="A37" s="187" t="s">
        <v>108</v>
      </c>
      <c r="B37" s="192">
        <f>SUM(D37:L37)</f>
        <v>192</v>
      </c>
      <c r="C37" s="193"/>
      <c r="D37" s="190">
        <v>96</v>
      </c>
      <c r="E37" s="194">
        <v>53</v>
      </c>
      <c r="F37" s="194">
        <v>10</v>
      </c>
      <c r="G37" s="191"/>
      <c r="H37" s="194">
        <v>16</v>
      </c>
      <c r="I37" s="191"/>
      <c r="J37" s="194">
        <v>10</v>
      </c>
      <c r="K37" s="194">
        <v>5</v>
      </c>
      <c r="L37" s="194">
        <v>2</v>
      </c>
    </row>
    <row r="38" spans="1:11" ht="12">
      <c r="A38" s="198" t="s">
        <v>289</v>
      </c>
      <c r="K38" s="199" t="s">
        <v>261</v>
      </c>
    </row>
  </sheetData>
  <sheetProtection password="CA55" sheet="1" objects="1" scenarios="1"/>
  <mergeCells count="6">
    <mergeCell ref="H9:L9"/>
    <mergeCell ref="E9:G9"/>
    <mergeCell ref="B9:C9"/>
    <mergeCell ref="A1:L1"/>
    <mergeCell ref="A3:L3"/>
    <mergeCell ref="A4:L4"/>
  </mergeCells>
  <printOptions horizontalCentered="1"/>
  <pageMargins left="0.47" right="0.31" top="1.06" bottom="1.32" header="0" footer="0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8"/>
  <sheetViews>
    <sheetView showGridLines="0" workbookViewId="0" topLeftCell="A1">
      <selection activeCell="D37" sqref="D37"/>
    </sheetView>
  </sheetViews>
  <sheetFormatPr defaultColWidth="15.3984375" defaultRowHeight="9"/>
  <cols>
    <col min="1" max="1" width="54.59765625" style="200" customWidth="1"/>
    <col min="2" max="2" width="12.19921875" style="200" customWidth="1"/>
    <col min="3" max="3" width="14.3984375" style="200" customWidth="1"/>
    <col min="4" max="6" width="15.3984375" style="200" customWidth="1"/>
    <col min="7" max="7" width="13.3984375" style="200" customWidth="1"/>
    <col min="8" max="8" width="15.3984375" style="200" customWidth="1"/>
    <col min="9" max="9" width="13.3984375" style="200" customWidth="1"/>
    <col min="10" max="10" width="12.3984375" style="200" customWidth="1"/>
    <col min="11" max="16384" width="15.3984375" style="200" customWidth="1"/>
  </cols>
  <sheetData>
    <row r="1" spans="1:10" s="960" customFormat="1" ht="12">
      <c r="A1" s="1097" t="s">
        <v>74</v>
      </c>
      <c r="B1" s="1097"/>
      <c r="C1" s="1097"/>
      <c r="D1" s="1097"/>
      <c r="E1" s="1097"/>
      <c r="F1" s="1097"/>
      <c r="G1" s="1097"/>
      <c r="H1" s="1097"/>
      <c r="I1" s="1097"/>
      <c r="J1" s="1097"/>
    </row>
    <row r="2" spans="1:10" s="960" customFormat="1" ht="12">
      <c r="A2" s="1097" t="s">
        <v>290</v>
      </c>
      <c r="B2" s="1097"/>
      <c r="C2" s="1097"/>
      <c r="D2" s="1097"/>
      <c r="E2" s="1097"/>
      <c r="F2" s="1097"/>
      <c r="G2" s="1097"/>
      <c r="H2" s="1097"/>
      <c r="I2" s="1097"/>
      <c r="J2" s="1097"/>
    </row>
    <row r="3" spans="1:10" s="960" customFormat="1" ht="12">
      <c r="A3" s="1097" t="s">
        <v>291</v>
      </c>
      <c r="B3" s="1097"/>
      <c r="C3" s="1097"/>
      <c r="D3" s="1097"/>
      <c r="E3" s="1097"/>
      <c r="F3" s="1097"/>
      <c r="G3" s="1097"/>
      <c r="H3" s="1097"/>
      <c r="I3" s="1097"/>
      <c r="J3" s="1097"/>
    </row>
    <row r="4" spans="1:10" s="960" customFormat="1" ht="12">
      <c r="A4" s="1097" t="s">
        <v>292</v>
      </c>
      <c r="B4" s="1097"/>
      <c r="C4" s="1097"/>
      <c r="D4" s="1097"/>
      <c r="E4" s="1097"/>
      <c r="F4" s="1097"/>
      <c r="G4" s="1097"/>
      <c r="H4" s="1097"/>
      <c r="I4" s="1097"/>
      <c r="J4" s="1097"/>
    </row>
    <row r="5" s="960" customFormat="1" ht="12"/>
    <row r="6" spans="1:2" s="960" customFormat="1" ht="12">
      <c r="A6" s="961" t="s">
        <v>4</v>
      </c>
      <c r="B6" s="961" t="s">
        <v>52</v>
      </c>
    </row>
    <row r="7" spans="1:10" ht="12">
      <c r="A7" s="951"/>
      <c r="B7" s="952"/>
      <c r="C7" s="1094" t="s">
        <v>293</v>
      </c>
      <c r="D7" s="1095"/>
      <c r="E7" s="1095"/>
      <c r="F7" s="1095"/>
      <c r="G7" s="1095"/>
      <c r="H7" s="1095"/>
      <c r="I7" s="1095"/>
      <c r="J7" s="1096"/>
    </row>
    <row r="8" spans="1:10" ht="12">
      <c r="A8" s="955" t="s">
        <v>80</v>
      </c>
      <c r="B8" s="956" t="s">
        <v>128</v>
      </c>
      <c r="C8" s="1094" t="s">
        <v>294</v>
      </c>
      <c r="D8" s="1095"/>
      <c r="E8" s="1095"/>
      <c r="F8" s="1096"/>
      <c r="G8" s="1094" t="s">
        <v>295</v>
      </c>
      <c r="H8" s="1095"/>
      <c r="I8" s="1095"/>
      <c r="J8" s="1096"/>
    </row>
    <row r="9" spans="1:10" ht="12">
      <c r="A9" s="957"/>
      <c r="B9" s="958"/>
      <c r="C9" s="953" t="s">
        <v>273</v>
      </c>
      <c r="D9" s="959" t="s">
        <v>272</v>
      </c>
      <c r="E9" s="959" t="s">
        <v>275</v>
      </c>
      <c r="F9" s="959" t="s">
        <v>274</v>
      </c>
      <c r="G9" s="959" t="s">
        <v>273</v>
      </c>
      <c r="H9" s="959" t="s">
        <v>272</v>
      </c>
      <c r="I9" s="959" t="s">
        <v>275</v>
      </c>
      <c r="J9" s="954" t="s">
        <v>274</v>
      </c>
    </row>
    <row r="10" spans="1:10" ht="15" customHeight="1">
      <c r="A10" s="204" t="s">
        <v>109</v>
      </c>
      <c r="B10" s="205">
        <f aca="true" t="shared" si="0" ref="B10:J10">SUM(B11:B26)</f>
        <v>4370</v>
      </c>
      <c r="C10" s="205">
        <f t="shared" si="0"/>
        <v>252</v>
      </c>
      <c r="D10" s="205">
        <f t="shared" si="0"/>
        <v>2707</v>
      </c>
      <c r="E10" s="205">
        <f t="shared" si="0"/>
        <v>1219</v>
      </c>
      <c r="F10" s="205">
        <f t="shared" si="0"/>
        <v>87</v>
      </c>
      <c r="G10" s="205">
        <f t="shared" si="0"/>
        <v>3</v>
      </c>
      <c r="H10" s="205">
        <f t="shared" si="0"/>
        <v>88</v>
      </c>
      <c r="I10" s="205">
        <f t="shared" si="0"/>
        <v>7</v>
      </c>
      <c r="J10" s="205">
        <f t="shared" si="0"/>
        <v>7</v>
      </c>
    </row>
    <row r="11" spans="1:10" ht="12">
      <c r="A11" s="206" t="s">
        <v>155</v>
      </c>
      <c r="B11" s="207">
        <f aca="true" t="shared" si="1" ref="B11:B26">SUM(C11:J11)</f>
        <v>1196</v>
      </c>
      <c r="C11" s="207">
        <v>3</v>
      </c>
      <c r="D11" s="207">
        <v>614</v>
      </c>
      <c r="E11" s="207">
        <v>568</v>
      </c>
      <c r="F11" s="208"/>
      <c r="G11" s="208"/>
      <c r="H11" s="207">
        <v>7</v>
      </c>
      <c r="I11" s="208"/>
      <c r="J11" s="207">
        <v>4</v>
      </c>
    </row>
    <row r="12" spans="1:10" ht="12">
      <c r="A12" s="206" t="s">
        <v>156</v>
      </c>
      <c r="B12" s="207">
        <f t="shared" si="1"/>
        <v>232</v>
      </c>
      <c r="C12" s="207">
        <v>10</v>
      </c>
      <c r="D12" s="207">
        <v>218</v>
      </c>
      <c r="E12" s="208"/>
      <c r="F12" s="208"/>
      <c r="G12" s="208"/>
      <c r="H12" s="207">
        <v>4</v>
      </c>
      <c r="I12" s="208"/>
      <c r="J12" s="208"/>
    </row>
    <row r="13" spans="1:10" ht="12">
      <c r="A13" s="206" t="s">
        <v>157</v>
      </c>
      <c r="B13" s="207">
        <f t="shared" si="1"/>
        <v>252</v>
      </c>
      <c r="C13" s="207">
        <v>232</v>
      </c>
      <c r="D13" s="208"/>
      <c r="E13" s="207">
        <v>15</v>
      </c>
      <c r="F13" s="208"/>
      <c r="G13" s="208"/>
      <c r="H13" s="207">
        <v>5</v>
      </c>
      <c r="I13" s="208"/>
      <c r="J13" s="208"/>
    </row>
    <row r="14" spans="1:10" ht="12">
      <c r="A14" s="206" t="s">
        <v>158</v>
      </c>
      <c r="B14" s="207">
        <f t="shared" si="1"/>
        <v>198</v>
      </c>
      <c r="C14" s="208"/>
      <c r="D14" s="207">
        <v>98</v>
      </c>
      <c r="E14" s="207">
        <v>100</v>
      </c>
      <c r="F14" s="208"/>
      <c r="G14" s="208"/>
      <c r="H14" s="208"/>
      <c r="I14" s="208"/>
      <c r="J14" s="208"/>
    </row>
    <row r="15" spans="1:10" ht="12">
      <c r="A15" s="206" t="s">
        <v>159</v>
      </c>
      <c r="B15" s="207">
        <f t="shared" si="1"/>
        <v>322</v>
      </c>
      <c r="C15" s="207">
        <v>4</v>
      </c>
      <c r="D15" s="207">
        <v>274</v>
      </c>
      <c r="E15" s="207">
        <v>40</v>
      </c>
      <c r="F15" s="208"/>
      <c r="G15" s="208"/>
      <c r="H15" s="207">
        <v>3</v>
      </c>
      <c r="I15" s="207">
        <v>1</v>
      </c>
      <c r="J15" s="208"/>
    </row>
    <row r="16" spans="1:10" ht="12">
      <c r="A16" s="206" t="s">
        <v>160</v>
      </c>
      <c r="B16" s="207">
        <f t="shared" si="1"/>
        <v>106</v>
      </c>
      <c r="C16" s="208"/>
      <c r="D16" s="207">
        <v>96</v>
      </c>
      <c r="E16" s="208"/>
      <c r="F16" s="207">
        <v>7</v>
      </c>
      <c r="G16" s="208"/>
      <c r="H16" s="207">
        <v>1</v>
      </c>
      <c r="I16" s="208"/>
      <c r="J16" s="207">
        <v>2</v>
      </c>
    </row>
    <row r="17" spans="1:10" ht="12">
      <c r="A17" s="206" t="s">
        <v>161</v>
      </c>
      <c r="B17" s="207">
        <f t="shared" si="1"/>
        <v>203</v>
      </c>
      <c r="C17" s="208"/>
      <c r="D17" s="207">
        <v>160</v>
      </c>
      <c r="E17" s="207">
        <v>2</v>
      </c>
      <c r="F17" s="207">
        <v>37</v>
      </c>
      <c r="G17" s="208"/>
      <c r="H17" s="207">
        <v>4</v>
      </c>
      <c r="I17" s="208"/>
      <c r="J17" s="208"/>
    </row>
    <row r="18" spans="1:10" ht="12">
      <c r="A18" s="206" t="s">
        <v>296</v>
      </c>
      <c r="B18" s="207">
        <f t="shared" si="1"/>
        <v>101</v>
      </c>
      <c r="C18" s="208"/>
      <c r="D18" s="207">
        <v>95</v>
      </c>
      <c r="E18" s="207">
        <v>2</v>
      </c>
      <c r="F18" s="208"/>
      <c r="G18" s="208"/>
      <c r="H18" s="207">
        <v>4</v>
      </c>
      <c r="I18" s="208"/>
      <c r="J18" s="208"/>
    </row>
    <row r="19" spans="1:10" ht="12">
      <c r="A19" s="206" t="s">
        <v>163</v>
      </c>
      <c r="B19" s="207">
        <f t="shared" si="1"/>
        <v>99</v>
      </c>
      <c r="C19" s="208"/>
      <c r="D19" s="207">
        <v>95</v>
      </c>
      <c r="E19" s="207">
        <v>4</v>
      </c>
      <c r="F19" s="208"/>
      <c r="G19" s="208"/>
      <c r="H19" s="208"/>
      <c r="I19" s="208"/>
      <c r="J19" s="208"/>
    </row>
    <row r="20" spans="1:10" ht="12">
      <c r="A20" s="206" t="s">
        <v>164</v>
      </c>
      <c r="B20" s="207">
        <f t="shared" si="1"/>
        <v>123</v>
      </c>
      <c r="C20" s="208"/>
      <c r="D20" s="207">
        <v>100</v>
      </c>
      <c r="E20" s="208"/>
      <c r="F20" s="208"/>
      <c r="G20" s="208"/>
      <c r="H20" s="207">
        <v>23</v>
      </c>
      <c r="I20" s="208"/>
      <c r="J20" s="208"/>
    </row>
    <row r="21" spans="1:10" ht="12">
      <c r="A21" s="206" t="s">
        <v>165</v>
      </c>
      <c r="B21" s="207">
        <f t="shared" si="1"/>
        <v>146</v>
      </c>
      <c r="C21" s="208"/>
      <c r="D21" s="207">
        <v>78</v>
      </c>
      <c r="E21" s="207">
        <v>66</v>
      </c>
      <c r="F21" s="208"/>
      <c r="G21" s="208"/>
      <c r="H21" s="207">
        <v>1</v>
      </c>
      <c r="I21" s="207">
        <v>1</v>
      </c>
      <c r="J21" s="208"/>
    </row>
    <row r="22" spans="1:10" ht="12">
      <c r="A22" s="206" t="s">
        <v>166</v>
      </c>
      <c r="B22" s="207">
        <f t="shared" si="1"/>
        <v>77</v>
      </c>
      <c r="C22" s="208"/>
      <c r="D22" s="207">
        <v>76</v>
      </c>
      <c r="E22" s="207">
        <v>1</v>
      </c>
      <c r="F22" s="208"/>
      <c r="G22" s="208"/>
      <c r="H22" s="208"/>
      <c r="I22" s="208"/>
      <c r="J22" s="208"/>
    </row>
    <row r="23" spans="1:10" ht="12">
      <c r="A23" s="206" t="s">
        <v>167</v>
      </c>
      <c r="B23" s="207">
        <f t="shared" si="1"/>
        <v>649</v>
      </c>
      <c r="C23" s="208"/>
      <c r="D23" s="207">
        <v>295</v>
      </c>
      <c r="E23" s="207">
        <v>331</v>
      </c>
      <c r="F23" s="208"/>
      <c r="G23" s="207">
        <v>2</v>
      </c>
      <c r="H23" s="207">
        <v>16</v>
      </c>
      <c r="I23" s="207">
        <v>5</v>
      </c>
      <c r="J23" s="208"/>
    </row>
    <row r="24" spans="1:10" ht="12">
      <c r="A24" s="206" t="s">
        <v>168</v>
      </c>
      <c r="B24" s="207">
        <f t="shared" si="1"/>
        <v>383</v>
      </c>
      <c r="C24" s="207">
        <v>3</v>
      </c>
      <c r="D24" s="207">
        <v>239</v>
      </c>
      <c r="E24" s="207">
        <v>90</v>
      </c>
      <c r="F24" s="207">
        <v>43</v>
      </c>
      <c r="G24" s="207">
        <v>1</v>
      </c>
      <c r="H24" s="207">
        <v>6</v>
      </c>
      <c r="I24" s="208"/>
      <c r="J24" s="207">
        <v>1</v>
      </c>
    </row>
    <row r="25" spans="1:10" ht="12">
      <c r="A25" s="206" t="s">
        <v>188</v>
      </c>
      <c r="B25" s="207">
        <f t="shared" si="1"/>
        <v>30</v>
      </c>
      <c r="C25" s="208"/>
      <c r="D25" s="207">
        <v>24</v>
      </c>
      <c r="E25" s="208"/>
      <c r="F25" s="208"/>
      <c r="G25" s="208"/>
      <c r="H25" s="207">
        <v>6</v>
      </c>
      <c r="I25" s="208"/>
      <c r="J25" s="208"/>
    </row>
    <row r="26" spans="1:10" ht="12">
      <c r="A26" s="206" t="s">
        <v>297</v>
      </c>
      <c r="B26" s="207">
        <f t="shared" si="1"/>
        <v>253</v>
      </c>
      <c r="C26" s="208"/>
      <c r="D26" s="207">
        <v>245</v>
      </c>
      <c r="E26" s="208"/>
      <c r="F26" s="208"/>
      <c r="G26" s="208"/>
      <c r="H26" s="207">
        <v>8</v>
      </c>
      <c r="I26" s="208"/>
      <c r="J26" s="208"/>
    </row>
    <row r="27" ht="12">
      <c r="I27" s="201" t="s">
        <v>190</v>
      </c>
    </row>
    <row r="28" ht="12">
      <c r="H28" s="201" t="s">
        <v>52</v>
      </c>
    </row>
  </sheetData>
  <sheetProtection password="CA55" sheet="1" objects="1" scenarios="1"/>
  <mergeCells count="7">
    <mergeCell ref="G8:J8"/>
    <mergeCell ref="C8:F8"/>
    <mergeCell ref="C7:J7"/>
    <mergeCell ref="A1:J1"/>
    <mergeCell ref="A2:J2"/>
    <mergeCell ref="A3:J3"/>
    <mergeCell ref="A4:J4"/>
  </mergeCells>
  <printOptions horizontalCentered="1"/>
  <pageMargins left="0.25" right="0.2" top="0.76" bottom="1.46" header="0.17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46"/>
  <sheetViews>
    <sheetView showGridLines="0" workbookViewId="0" topLeftCell="E1">
      <selection activeCell="A20" sqref="A20"/>
    </sheetView>
  </sheetViews>
  <sheetFormatPr defaultColWidth="10.59765625" defaultRowHeight="9"/>
  <cols>
    <col min="1" max="1" width="49" style="209" customWidth="1"/>
    <col min="2" max="2" width="12.19921875" style="209" customWidth="1"/>
    <col min="3" max="3" width="12.796875" style="209" customWidth="1"/>
    <col min="4" max="4" width="11.19921875" style="209" customWidth="1"/>
    <col min="5" max="5" width="13.19921875" style="209" customWidth="1"/>
    <col min="6" max="6" width="12.3984375" style="209" customWidth="1"/>
    <col min="7" max="7" width="13.796875" style="209" customWidth="1"/>
    <col min="8" max="8" width="11.3984375" style="209" customWidth="1"/>
    <col min="9" max="9" width="13.59765625" style="209" customWidth="1"/>
    <col min="10" max="10" width="12" style="209" customWidth="1"/>
    <col min="11" max="11" width="13.19921875" style="209" customWidth="1"/>
    <col min="12" max="12" width="11.796875" style="209" customWidth="1"/>
    <col min="13" max="13" width="11.59765625" style="209" customWidth="1"/>
    <col min="14" max="14" width="12" style="209" customWidth="1"/>
    <col min="15" max="15" width="13.3984375" style="209" customWidth="1"/>
    <col min="16" max="16" width="11.3984375" style="209" customWidth="1"/>
    <col min="17" max="17" width="13" style="209" customWidth="1"/>
    <col min="18" max="18" width="12" style="209" customWidth="1"/>
    <col min="19" max="19" width="11.3984375" style="209" customWidth="1"/>
    <col min="20" max="20" width="13.19921875" style="209" customWidth="1"/>
    <col min="21" max="21" width="11.3984375" style="209" customWidth="1"/>
    <col min="22" max="22" width="12.59765625" style="209" customWidth="1"/>
    <col min="23" max="23" width="11.3984375" style="209" customWidth="1"/>
    <col min="24" max="24" width="14.19921875" style="209" customWidth="1"/>
    <col min="25" max="25" width="11.19921875" style="209" customWidth="1"/>
    <col min="26" max="26" width="13" style="209" customWidth="1"/>
    <col min="27" max="27" width="10.796875" style="209" customWidth="1"/>
    <col min="28" max="28" width="13.3984375" style="209" customWidth="1"/>
    <col min="29" max="29" width="11.19921875" style="209" customWidth="1"/>
    <col min="30" max="30" width="13" style="209" customWidth="1"/>
    <col min="31" max="31" width="11.3984375" style="209" customWidth="1"/>
    <col min="32" max="32" width="13.59765625" style="209" customWidth="1"/>
    <col min="33" max="33" width="11.796875" style="209" customWidth="1"/>
    <col min="34" max="16384" width="10.59765625" style="209" customWidth="1"/>
  </cols>
  <sheetData>
    <row r="1" spans="1:33" ht="12">
      <c r="A1" s="1066" t="s">
        <v>74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</row>
    <row r="2" spans="1:33" ht="12">
      <c r="A2" s="1066" t="s">
        <v>298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  <c r="R2" s="1066"/>
      <c r="S2" s="1066"/>
      <c r="T2" s="1066"/>
      <c r="U2" s="1066"/>
      <c r="V2" s="1066"/>
      <c r="W2" s="1066"/>
      <c r="X2" s="1066"/>
      <c r="Y2" s="1066"/>
      <c r="Z2" s="1066"/>
      <c r="AA2" s="1066"/>
      <c r="AB2" s="1066"/>
      <c r="AC2" s="1066"/>
      <c r="AD2" s="1066"/>
      <c r="AE2" s="1066"/>
      <c r="AF2" s="1066"/>
      <c r="AG2" s="1066"/>
    </row>
    <row r="3" spans="1:33" ht="12">
      <c r="A3" s="1066" t="s">
        <v>299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  <c r="U3" s="1066"/>
      <c r="V3" s="1066"/>
      <c r="W3" s="1066"/>
      <c r="X3" s="1066"/>
      <c r="Y3" s="1066"/>
      <c r="Z3" s="1066"/>
      <c r="AA3" s="1066"/>
      <c r="AB3" s="1066"/>
      <c r="AC3" s="1066"/>
      <c r="AD3" s="1066"/>
      <c r="AE3" s="1066"/>
      <c r="AF3" s="1066"/>
      <c r="AG3" s="1066"/>
    </row>
    <row r="4" spans="1:33" ht="1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</row>
    <row r="5" spans="1:33" ht="11.25" customHeight="1">
      <c r="A5" s="211" t="s">
        <v>300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</row>
    <row r="6" spans="1:33" ht="12">
      <c r="A6" s="212"/>
      <c r="B6" s="203" t="s">
        <v>128</v>
      </c>
      <c r="C6" s="1063" t="s">
        <v>301</v>
      </c>
      <c r="D6" s="1064"/>
      <c r="E6" s="1063" t="s">
        <v>302</v>
      </c>
      <c r="F6" s="1064"/>
      <c r="G6" s="213" t="s">
        <v>303</v>
      </c>
      <c r="H6" s="214"/>
      <c r="I6" s="1063" t="s">
        <v>304</v>
      </c>
      <c r="J6" s="1064"/>
      <c r="K6" s="1063" t="s">
        <v>305</v>
      </c>
      <c r="L6" s="1065"/>
      <c r="M6" s="1065"/>
      <c r="N6" s="1064"/>
      <c r="O6" s="1063" t="s">
        <v>306</v>
      </c>
      <c r="P6" s="1064"/>
      <c r="Q6" s="213" t="s">
        <v>307</v>
      </c>
      <c r="R6" s="215"/>
      <c r="S6" s="214"/>
      <c r="T6" s="1063" t="s">
        <v>308</v>
      </c>
      <c r="U6" s="1064"/>
      <c r="V6" s="213" t="s">
        <v>309</v>
      </c>
      <c r="W6" s="214"/>
      <c r="X6" s="213" t="s">
        <v>310</v>
      </c>
      <c r="Y6" s="214"/>
      <c r="Z6" s="1063" t="s">
        <v>311</v>
      </c>
      <c r="AA6" s="1064"/>
      <c r="AB6" s="213" t="s">
        <v>312</v>
      </c>
      <c r="AC6" s="214"/>
      <c r="AD6" s="1063" t="s">
        <v>313</v>
      </c>
      <c r="AE6" s="1064"/>
      <c r="AF6" s="1063" t="s">
        <v>314</v>
      </c>
      <c r="AG6" s="1064"/>
    </row>
    <row r="7" spans="1:33" ht="12">
      <c r="A7" s="216" t="s">
        <v>315</v>
      </c>
      <c r="B7" s="217" t="s">
        <v>316</v>
      </c>
      <c r="C7" s="1098" t="s">
        <v>317</v>
      </c>
      <c r="D7" s="1068"/>
      <c r="E7" s="965" t="s">
        <v>318</v>
      </c>
      <c r="F7" s="967" t="s">
        <v>319</v>
      </c>
      <c r="G7" s="221"/>
      <c r="H7" s="222"/>
      <c r="I7" s="219" t="s">
        <v>320</v>
      </c>
      <c r="J7" s="222"/>
      <c r="K7" s="221"/>
      <c r="L7" s="220" t="s">
        <v>321</v>
      </c>
      <c r="M7" s="220" t="s">
        <v>321</v>
      </c>
      <c r="N7" s="218" t="s">
        <v>322</v>
      </c>
      <c r="O7" s="221"/>
      <c r="P7" s="222"/>
      <c r="Q7" s="221"/>
      <c r="R7" s="223"/>
      <c r="S7" s="224" t="s">
        <v>323</v>
      </c>
      <c r="T7" s="219" t="s">
        <v>324</v>
      </c>
      <c r="U7" s="222"/>
      <c r="V7" s="219" t="s">
        <v>325</v>
      </c>
      <c r="W7" s="222"/>
      <c r="X7" s="219" t="s">
        <v>326</v>
      </c>
      <c r="Y7" s="222"/>
      <c r="Z7" s="1098" t="s">
        <v>327</v>
      </c>
      <c r="AA7" s="1068"/>
      <c r="AB7" s="1098" t="s">
        <v>328</v>
      </c>
      <c r="AC7" s="1068"/>
      <c r="AD7" s="219"/>
      <c r="AE7" s="222"/>
      <c r="AF7" s="223"/>
      <c r="AG7" s="222"/>
    </row>
    <row r="8" spans="1:33" ht="12">
      <c r="A8" s="225"/>
      <c r="B8" s="217" t="s">
        <v>329</v>
      </c>
      <c r="C8" s="1069" t="s">
        <v>330</v>
      </c>
      <c r="D8" s="1070"/>
      <c r="E8" s="966" t="s">
        <v>331</v>
      </c>
      <c r="F8" s="966" t="s">
        <v>332</v>
      </c>
      <c r="G8" s="221"/>
      <c r="H8" s="222"/>
      <c r="I8" s="221"/>
      <c r="J8" s="222"/>
      <c r="K8" s="226" t="s">
        <v>333</v>
      </c>
      <c r="L8" s="227" t="s">
        <v>334</v>
      </c>
      <c r="M8" s="227" t="s">
        <v>335</v>
      </c>
      <c r="N8" s="202" t="s">
        <v>336</v>
      </c>
      <c r="O8" s="221"/>
      <c r="P8" s="222"/>
      <c r="Q8" s="219" t="s">
        <v>337</v>
      </c>
      <c r="R8" s="220" t="s">
        <v>338</v>
      </c>
      <c r="S8" s="218" t="s">
        <v>339</v>
      </c>
      <c r="T8" s="221"/>
      <c r="U8" s="222"/>
      <c r="V8" s="219" t="s">
        <v>340</v>
      </c>
      <c r="W8" s="222"/>
      <c r="X8" s="219" t="s">
        <v>340</v>
      </c>
      <c r="Y8" s="222"/>
      <c r="Z8" s="221"/>
      <c r="AA8" s="222"/>
      <c r="AB8" s="221"/>
      <c r="AC8" s="222"/>
      <c r="AD8" s="221"/>
      <c r="AE8" s="222"/>
      <c r="AF8" s="223"/>
      <c r="AG8" s="222"/>
    </row>
    <row r="9" spans="1:33" ht="12">
      <c r="A9" s="225"/>
      <c r="B9" s="221"/>
      <c r="C9" s="228" t="s">
        <v>341</v>
      </c>
      <c r="D9" s="228" t="s">
        <v>342</v>
      </c>
      <c r="E9" s="228" t="s">
        <v>341</v>
      </c>
      <c r="F9" s="228" t="s">
        <v>342</v>
      </c>
      <c r="G9" s="228" t="s">
        <v>341</v>
      </c>
      <c r="H9" s="228" t="s">
        <v>342</v>
      </c>
      <c r="I9" s="228" t="s">
        <v>341</v>
      </c>
      <c r="J9" s="228" t="s">
        <v>342</v>
      </c>
      <c r="K9" s="228" t="s">
        <v>341</v>
      </c>
      <c r="L9" s="228" t="s">
        <v>342</v>
      </c>
      <c r="M9" s="228" t="s">
        <v>342</v>
      </c>
      <c r="N9" s="229" t="s">
        <v>342</v>
      </c>
      <c r="O9" s="228" t="s">
        <v>341</v>
      </c>
      <c r="P9" s="229" t="s">
        <v>342</v>
      </c>
      <c r="Q9" s="228" t="s">
        <v>341</v>
      </c>
      <c r="R9" s="229" t="s">
        <v>342</v>
      </c>
      <c r="S9" s="229" t="s">
        <v>342</v>
      </c>
      <c r="T9" s="228" t="s">
        <v>341</v>
      </c>
      <c r="U9" s="229" t="s">
        <v>342</v>
      </c>
      <c r="V9" s="228" t="s">
        <v>341</v>
      </c>
      <c r="W9" s="229" t="s">
        <v>342</v>
      </c>
      <c r="X9" s="228" t="s">
        <v>341</v>
      </c>
      <c r="Y9" s="229" t="s">
        <v>342</v>
      </c>
      <c r="Z9" s="228" t="s">
        <v>341</v>
      </c>
      <c r="AA9" s="229" t="s">
        <v>342</v>
      </c>
      <c r="AB9" s="228" t="s">
        <v>341</v>
      </c>
      <c r="AC9" s="229" t="s">
        <v>342</v>
      </c>
      <c r="AD9" s="228" t="s">
        <v>341</v>
      </c>
      <c r="AE9" s="229" t="s">
        <v>342</v>
      </c>
      <c r="AF9" s="230" t="s">
        <v>341</v>
      </c>
      <c r="AG9" s="231" t="s">
        <v>342</v>
      </c>
    </row>
    <row r="10" spans="1:33" s="210" customFormat="1" ht="12">
      <c r="A10" s="962" t="s">
        <v>343</v>
      </c>
      <c r="B10" s="963">
        <f>SUM(C10:AH10)</f>
        <v>5969</v>
      </c>
      <c r="C10" s="1067">
        <f>SUM(C11:D11)</f>
        <v>13</v>
      </c>
      <c r="D10" s="1054"/>
      <c r="E10" s="963">
        <f>SUM(E13:E45)</f>
        <v>7</v>
      </c>
      <c r="F10" s="963">
        <f>SUM(F13:F45)</f>
        <v>8</v>
      </c>
      <c r="G10" s="1067">
        <f>SUM(G12:H12)</f>
        <v>80</v>
      </c>
      <c r="H10" s="1054"/>
      <c r="I10" s="1067">
        <f>SUM(I12:J12)</f>
        <v>67</v>
      </c>
      <c r="J10" s="1054"/>
      <c r="K10" s="1067">
        <f>SUM(K12:N12)</f>
        <v>2104</v>
      </c>
      <c r="L10" s="1055"/>
      <c r="M10" s="1055"/>
      <c r="N10" s="1054"/>
      <c r="O10" s="1067">
        <f>SUM(O12:P12)</f>
        <v>1078</v>
      </c>
      <c r="P10" s="1054"/>
      <c r="Q10" s="1067">
        <f>SUM(Q12:S12)</f>
        <v>260</v>
      </c>
      <c r="R10" s="1055"/>
      <c r="S10" s="1054"/>
      <c r="T10" s="1067">
        <f>SUM(T12:U12)</f>
        <v>167</v>
      </c>
      <c r="U10" s="1054"/>
      <c r="V10" s="1067">
        <f>SUM(V12:W12)</f>
        <v>51</v>
      </c>
      <c r="W10" s="1054"/>
      <c r="X10" s="1067">
        <f>SUM(X12:Y12)</f>
        <v>273</v>
      </c>
      <c r="Y10" s="1054"/>
      <c r="Z10" s="1067">
        <f>SUM(Z12:AA12)</f>
        <v>577</v>
      </c>
      <c r="AA10" s="1054"/>
      <c r="AB10" s="1067">
        <f>SUM(AB12:AC12)</f>
        <v>192</v>
      </c>
      <c r="AC10" s="1054"/>
      <c r="AD10" s="1067">
        <f>SUM(AD12:AE12)</f>
        <v>347</v>
      </c>
      <c r="AE10" s="1054"/>
      <c r="AF10" s="1067">
        <f>SUM(AF12:AG12)</f>
        <v>745</v>
      </c>
      <c r="AG10" s="1054"/>
    </row>
    <row r="11" spans="1:33" s="210" customFormat="1" ht="12">
      <c r="A11" s="962" t="s">
        <v>344</v>
      </c>
      <c r="B11" s="963">
        <f>SUM(C11:F11)</f>
        <v>28</v>
      </c>
      <c r="C11" s="963">
        <f>SUM(C13:C45)</f>
        <v>2</v>
      </c>
      <c r="D11" s="963">
        <f>SUM(D13:D45)</f>
        <v>11</v>
      </c>
      <c r="E11" s="963">
        <f>SUM(E13:E45)</f>
        <v>7</v>
      </c>
      <c r="F11" s="963">
        <f>SUM(F13:F45)</f>
        <v>8</v>
      </c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4"/>
      <c r="AF11" s="964"/>
      <c r="AG11" s="964"/>
    </row>
    <row r="12" spans="1:33" s="210" customFormat="1" ht="12">
      <c r="A12" s="962" t="s">
        <v>345</v>
      </c>
      <c r="B12" s="963">
        <f>SUM(G12:AG12)</f>
        <v>5941</v>
      </c>
      <c r="C12" s="964"/>
      <c r="D12" s="964"/>
      <c r="E12" s="964"/>
      <c r="F12" s="964"/>
      <c r="G12" s="963">
        <f aca="true" t="shared" si="0" ref="G12:AG12">SUM(G13:G45)</f>
        <v>28</v>
      </c>
      <c r="H12" s="963">
        <f t="shared" si="0"/>
        <v>52</v>
      </c>
      <c r="I12" s="963">
        <f t="shared" si="0"/>
        <v>28</v>
      </c>
      <c r="J12" s="963">
        <f t="shared" si="0"/>
        <v>39</v>
      </c>
      <c r="K12" s="963">
        <f t="shared" si="0"/>
        <v>521</v>
      </c>
      <c r="L12" s="963">
        <f t="shared" si="0"/>
        <v>806</v>
      </c>
      <c r="M12" s="963">
        <f t="shared" si="0"/>
        <v>187</v>
      </c>
      <c r="N12" s="963">
        <f t="shared" si="0"/>
        <v>590</v>
      </c>
      <c r="O12" s="963">
        <f t="shared" si="0"/>
        <v>229</v>
      </c>
      <c r="P12" s="963">
        <f t="shared" si="0"/>
        <v>849</v>
      </c>
      <c r="Q12" s="963">
        <f t="shared" si="0"/>
        <v>153</v>
      </c>
      <c r="R12" s="963">
        <f t="shared" si="0"/>
        <v>31</v>
      </c>
      <c r="S12" s="963">
        <f t="shared" si="0"/>
        <v>76</v>
      </c>
      <c r="T12" s="963">
        <f t="shared" si="0"/>
        <v>50</v>
      </c>
      <c r="U12" s="963">
        <f t="shared" si="0"/>
        <v>117</v>
      </c>
      <c r="V12" s="963">
        <f t="shared" si="0"/>
        <v>26</v>
      </c>
      <c r="W12" s="963">
        <f t="shared" si="0"/>
        <v>25</v>
      </c>
      <c r="X12" s="963">
        <f t="shared" si="0"/>
        <v>185</v>
      </c>
      <c r="Y12" s="963">
        <f t="shared" si="0"/>
        <v>88</v>
      </c>
      <c r="Z12" s="963">
        <f t="shared" si="0"/>
        <v>130</v>
      </c>
      <c r="AA12" s="963">
        <f t="shared" si="0"/>
        <v>447</v>
      </c>
      <c r="AB12" s="963">
        <f t="shared" si="0"/>
        <v>35</v>
      </c>
      <c r="AC12" s="963">
        <f t="shared" si="0"/>
        <v>157</v>
      </c>
      <c r="AD12" s="963">
        <f t="shared" si="0"/>
        <v>81</v>
      </c>
      <c r="AE12" s="963">
        <f t="shared" si="0"/>
        <v>266</v>
      </c>
      <c r="AF12" s="963">
        <f t="shared" si="0"/>
        <v>192</v>
      </c>
      <c r="AG12" s="963">
        <f t="shared" si="0"/>
        <v>553</v>
      </c>
    </row>
    <row r="13" spans="1:33" ht="12">
      <c r="A13" s="232" t="s">
        <v>346</v>
      </c>
      <c r="B13" s="233">
        <f aca="true" t="shared" si="1" ref="B13:B38">SUM(C13:AH13)</f>
        <v>2</v>
      </c>
      <c r="C13" s="234"/>
      <c r="D13" s="234"/>
      <c r="E13" s="234"/>
      <c r="F13" s="234"/>
      <c r="G13" s="234"/>
      <c r="H13" s="235"/>
      <c r="I13" s="234"/>
      <c r="J13" s="234"/>
      <c r="K13" s="235"/>
      <c r="L13" s="235"/>
      <c r="M13" s="234"/>
      <c r="N13" s="234"/>
      <c r="O13" s="234"/>
      <c r="P13" s="233">
        <v>1</v>
      </c>
      <c r="Q13" s="233">
        <v>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</row>
    <row r="14" spans="1:33" ht="12">
      <c r="A14" s="232" t="s">
        <v>347</v>
      </c>
      <c r="B14" s="233">
        <f t="shared" si="1"/>
        <v>31</v>
      </c>
      <c r="C14" s="234"/>
      <c r="D14" s="234"/>
      <c r="E14" s="234"/>
      <c r="F14" s="234"/>
      <c r="G14" s="233">
        <v>1</v>
      </c>
      <c r="H14" s="235"/>
      <c r="I14" s="234"/>
      <c r="J14" s="234"/>
      <c r="K14" s="235"/>
      <c r="L14" s="235"/>
      <c r="M14" s="234"/>
      <c r="N14" s="234"/>
      <c r="O14" s="234"/>
      <c r="P14" s="233">
        <v>9</v>
      </c>
      <c r="Q14" s="233">
        <v>4</v>
      </c>
      <c r="R14" s="234"/>
      <c r="S14" s="234"/>
      <c r="T14" s="233">
        <v>1</v>
      </c>
      <c r="U14" s="233">
        <v>2</v>
      </c>
      <c r="V14" s="234"/>
      <c r="W14" s="234"/>
      <c r="X14" s="233">
        <v>1</v>
      </c>
      <c r="Y14" s="233">
        <v>1</v>
      </c>
      <c r="Z14" s="233">
        <v>1</v>
      </c>
      <c r="AA14" s="233">
        <v>3</v>
      </c>
      <c r="AB14" s="234"/>
      <c r="AC14" s="233">
        <v>4</v>
      </c>
      <c r="AD14" s="234"/>
      <c r="AE14" s="234"/>
      <c r="AF14" s="233">
        <v>4</v>
      </c>
      <c r="AG14" s="234"/>
    </row>
    <row r="15" spans="1:33" ht="12">
      <c r="A15" s="232" t="s">
        <v>348</v>
      </c>
      <c r="B15" s="233">
        <f t="shared" si="1"/>
        <v>8</v>
      </c>
      <c r="C15" s="234"/>
      <c r="D15" s="234"/>
      <c r="E15" s="234"/>
      <c r="F15" s="234"/>
      <c r="G15" s="234"/>
      <c r="H15" s="235"/>
      <c r="I15" s="234"/>
      <c r="J15" s="234"/>
      <c r="K15" s="235"/>
      <c r="L15" s="235"/>
      <c r="M15" s="234"/>
      <c r="N15" s="234"/>
      <c r="O15" s="233">
        <v>3</v>
      </c>
      <c r="P15" s="234"/>
      <c r="Q15" s="234"/>
      <c r="R15" s="234"/>
      <c r="S15" s="234"/>
      <c r="T15" s="234"/>
      <c r="U15" s="234"/>
      <c r="V15" s="234"/>
      <c r="W15" s="234"/>
      <c r="X15" s="233">
        <v>1</v>
      </c>
      <c r="Y15" s="234"/>
      <c r="Z15" s="234"/>
      <c r="AA15" s="234"/>
      <c r="AB15" s="234"/>
      <c r="AC15" s="234"/>
      <c r="AD15" s="234"/>
      <c r="AE15" s="233">
        <v>4</v>
      </c>
      <c r="AF15" s="234"/>
      <c r="AG15" s="234"/>
    </row>
    <row r="16" spans="1:33" ht="12">
      <c r="A16" s="232" t="s">
        <v>349</v>
      </c>
      <c r="B16" s="233">
        <f t="shared" si="1"/>
        <v>2</v>
      </c>
      <c r="C16" s="234"/>
      <c r="D16" s="234"/>
      <c r="E16" s="234"/>
      <c r="F16" s="234"/>
      <c r="G16" s="234"/>
      <c r="H16" s="235"/>
      <c r="I16" s="234"/>
      <c r="J16" s="234"/>
      <c r="K16" s="235">
        <v>1</v>
      </c>
      <c r="L16" s="235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3">
        <v>1</v>
      </c>
      <c r="AB16" s="234"/>
      <c r="AC16" s="234"/>
      <c r="AD16" s="234"/>
      <c r="AE16" s="234"/>
      <c r="AF16" s="234"/>
      <c r="AG16" s="234"/>
    </row>
    <row r="17" spans="1:33" ht="12">
      <c r="A17" s="232" t="s">
        <v>350</v>
      </c>
      <c r="B17" s="233">
        <f t="shared" si="1"/>
        <v>6</v>
      </c>
      <c r="C17" s="234"/>
      <c r="D17" s="234"/>
      <c r="E17" s="234"/>
      <c r="F17" s="234"/>
      <c r="G17" s="234"/>
      <c r="H17" s="235"/>
      <c r="I17" s="234"/>
      <c r="J17" s="234"/>
      <c r="K17" s="235"/>
      <c r="L17" s="235"/>
      <c r="M17" s="234"/>
      <c r="N17" s="234"/>
      <c r="O17" s="234"/>
      <c r="P17" s="233">
        <v>1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33">
        <v>1</v>
      </c>
      <c r="AA17" s="234"/>
      <c r="AB17" s="233">
        <v>1</v>
      </c>
      <c r="AC17" s="234"/>
      <c r="AD17" s="234"/>
      <c r="AE17" s="234"/>
      <c r="AF17" s="234"/>
      <c r="AG17" s="233">
        <v>3</v>
      </c>
    </row>
    <row r="18" spans="1:33" ht="12">
      <c r="A18" s="232" t="s">
        <v>351</v>
      </c>
      <c r="B18" s="233">
        <f t="shared" si="1"/>
        <v>4</v>
      </c>
      <c r="C18" s="234"/>
      <c r="D18" s="234"/>
      <c r="E18" s="234"/>
      <c r="F18" s="234"/>
      <c r="G18" s="234"/>
      <c r="H18" s="235"/>
      <c r="I18" s="234"/>
      <c r="J18" s="234"/>
      <c r="K18" s="235"/>
      <c r="L18" s="235"/>
      <c r="M18" s="234"/>
      <c r="N18" s="234"/>
      <c r="O18" s="234"/>
      <c r="P18" s="233">
        <v>2</v>
      </c>
      <c r="Q18" s="234"/>
      <c r="R18" s="234"/>
      <c r="S18" s="234"/>
      <c r="T18" s="234"/>
      <c r="U18" s="234"/>
      <c r="V18" s="234"/>
      <c r="W18" s="234"/>
      <c r="X18" s="233">
        <v>2</v>
      </c>
      <c r="Y18" s="234"/>
      <c r="Z18" s="234"/>
      <c r="AA18" s="234"/>
      <c r="AB18" s="234"/>
      <c r="AC18" s="234"/>
      <c r="AD18" s="234"/>
      <c r="AE18" s="234"/>
      <c r="AF18" s="234"/>
      <c r="AG18" s="234"/>
    </row>
    <row r="19" spans="1:33" ht="12">
      <c r="A19" s="232" t="s">
        <v>352</v>
      </c>
      <c r="B19" s="233">
        <f t="shared" si="1"/>
        <v>7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3">
        <v>2</v>
      </c>
      <c r="Q19" s="234"/>
      <c r="R19" s="234"/>
      <c r="S19" s="234"/>
      <c r="T19" s="234"/>
      <c r="U19" s="234"/>
      <c r="V19" s="234"/>
      <c r="W19" s="234"/>
      <c r="X19" s="233">
        <v>2</v>
      </c>
      <c r="Y19" s="234"/>
      <c r="Z19" s="233">
        <v>1</v>
      </c>
      <c r="AA19" s="233">
        <v>1</v>
      </c>
      <c r="AB19" s="234"/>
      <c r="AC19" s="234"/>
      <c r="AD19" s="234"/>
      <c r="AE19" s="233">
        <v>1</v>
      </c>
      <c r="AF19" s="234"/>
      <c r="AG19" s="234"/>
    </row>
    <row r="20" spans="1:33" ht="12">
      <c r="A20" s="232" t="s">
        <v>353</v>
      </c>
      <c r="B20" s="233">
        <f t="shared" si="1"/>
        <v>15</v>
      </c>
      <c r="C20" s="234"/>
      <c r="D20" s="234"/>
      <c r="E20" s="234"/>
      <c r="F20" s="234"/>
      <c r="G20" s="234"/>
      <c r="H20" s="235">
        <v>1</v>
      </c>
      <c r="I20" s="234"/>
      <c r="J20" s="234"/>
      <c r="K20" s="235">
        <v>1</v>
      </c>
      <c r="L20" s="235"/>
      <c r="M20" s="234"/>
      <c r="N20" s="234"/>
      <c r="O20" s="234"/>
      <c r="P20" s="233">
        <v>1</v>
      </c>
      <c r="Q20" s="233">
        <v>1</v>
      </c>
      <c r="R20" s="234"/>
      <c r="S20" s="233">
        <v>1</v>
      </c>
      <c r="T20" s="234"/>
      <c r="U20" s="233">
        <v>1</v>
      </c>
      <c r="V20" s="234"/>
      <c r="W20" s="234"/>
      <c r="X20" s="233">
        <v>3</v>
      </c>
      <c r="Y20" s="234"/>
      <c r="Z20" s="234"/>
      <c r="AA20" s="233">
        <v>2</v>
      </c>
      <c r="AB20" s="234"/>
      <c r="AC20" s="234"/>
      <c r="AD20" s="234"/>
      <c r="AE20" s="233">
        <v>3</v>
      </c>
      <c r="AF20" s="234"/>
      <c r="AG20" s="233">
        <v>1</v>
      </c>
    </row>
    <row r="21" spans="1:33" ht="12">
      <c r="A21" s="232" t="s">
        <v>354</v>
      </c>
      <c r="B21" s="233">
        <f t="shared" si="1"/>
        <v>68</v>
      </c>
      <c r="C21" s="234"/>
      <c r="D21" s="234"/>
      <c r="E21" s="234"/>
      <c r="F21" s="234"/>
      <c r="G21" s="233">
        <v>1</v>
      </c>
      <c r="H21" s="235">
        <v>1</v>
      </c>
      <c r="I21" s="234"/>
      <c r="J21" s="234"/>
      <c r="K21" s="235">
        <v>1</v>
      </c>
      <c r="L21" s="235">
        <v>2</v>
      </c>
      <c r="M21" s="233">
        <v>2</v>
      </c>
      <c r="N21" s="233">
        <v>4</v>
      </c>
      <c r="O21" s="233">
        <v>5</v>
      </c>
      <c r="P21" s="233">
        <v>9</v>
      </c>
      <c r="Q21" s="233">
        <v>6</v>
      </c>
      <c r="R21" s="233">
        <v>1</v>
      </c>
      <c r="S21" s="234"/>
      <c r="T21" s="234"/>
      <c r="U21" s="234"/>
      <c r="V21" s="234"/>
      <c r="W21" s="234"/>
      <c r="X21" s="233">
        <v>3</v>
      </c>
      <c r="Y21" s="233">
        <v>1</v>
      </c>
      <c r="Z21" s="234"/>
      <c r="AA21" s="233">
        <v>10</v>
      </c>
      <c r="AB21" s="233">
        <v>1</v>
      </c>
      <c r="AC21" s="233">
        <v>6</v>
      </c>
      <c r="AD21" s="233">
        <v>5</v>
      </c>
      <c r="AE21" s="233">
        <v>2</v>
      </c>
      <c r="AF21" s="233">
        <v>3</v>
      </c>
      <c r="AG21" s="233">
        <v>5</v>
      </c>
    </row>
    <row r="22" spans="1:33" ht="12">
      <c r="A22" s="232" t="s">
        <v>355</v>
      </c>
      <c r="B22" s="233">
        <f t="shared" si="1"/>
        <v>8</v>
      </c>
      <c r="C22" s="234"/>
      <c r="D22" s="234"/>
      <c r="E22" s="234"/>
      <c r="F22" s="234"/>
      <c r="G22" s="234"/>
      <c r="H22" s="235"/>
      <c r="I22" s="234"/>
      <c r="J22" s="234"/>
      <c r="K22" s="235"/>
      <c r="L22" s="235">
        <v>1</v>
      </c>
      <c r="M22" s="234"/>
      <c r="N22" s="234"/>
      <c r="O22" s="233">
        <v>1</v>
      </c>
      <c r="P22" s="233">
        <v>1</v>
      </c>
      <c r="Q22" s="233">
        <v>1</v>
      </c>
      <c r="R22" s="234"/>
      <c r="S22" s="234"/>
      <c r="T22" s="234"/>
      <c r="U22" s="233">
        <v>1</v>
      </c>
      <c r="V22" s="234"/>
      <c r="W22" s="234"/>
      <c r="X22" s="234"/>
      <c r="Y22" s="234"/>
      <c r="Z22" s="234"/>
      <c r="AA22" s="234"/>
      <c r="AB22" s="234"/>
      <c r="AC22" s="234"/>
      <c r="AD22" s="234"/>
      <c r="AE22" s="233">
        <v>1</v>
      </c>
      <c r="AF22" s="234"/>
      <c r="AG22" s="233">
        <v>2</v>
      </c>
    </row>
    <row r="23" spans="1:33" ht="12">
      <c r="A23" s="232" t="s">
        <v>356</v>
      </c>
      <c r="B23" s="233">
        <f t="shared" si="1"/>
        <v>16</v>
      </c>
      <c r="C23" s="234"/>
      <c r="D23" s="234"/>
      <c r="E23" s="234"/>
      <c r="F23" s="234"/>
      <c r="G23" s="233">
        <v>1</v>
      </c>
      <c r="H23" s="235"/>
      <c r="I23" s="234"/>
      <c r="J23" s="234"/>
      <c r="K23" s="235"/>
      <c r="L23" s="235">
        <v>1</v>
      </c>
      <c r="M23" s="234"/>
      <c r="N23" s="234"/>
      <c r="O23" s="233">
        <v>1</v>
      </c>
      <c r="P23" s="233">
        <v>2</v>
      </c>
      <c r="Q23" s="233">
        <v>2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3">
        <v>3</v>
      </c>
      <c r="AB23" s="234"/>
      <c r="AC23" s="233">
        <v>3</v>
      </c>
      <c r="AD23" s="234"/>
      <c r="AE23" s="233">
        <v>1</v>
      </c>
      <c r="AF23" s="234"/>
      <c r="AG23" s="233">
        <v>2</v>
      </c>
    </row>
    <row r="24" spans="1:33" ht="12">
      <c r="A24" s="232" t="s">
        <v>357</v>
      </c>
      <c r="B24" s="233">
        <f t="shared" si="1"/>
        <v>11</v>
      </c>
      <c r="C24" s="234"/>
      <c r="D24" s="234"/>
      <c r="E24" s="234"/>
      <c r="F24" s="234"/>
      <c r="G24" s="234"/>
      <c r="H24" s="235"/>
      <c r="I24" s="234"/>
      <c r="J24" s="234"/>
      <c r="K24" s="235"/>
      <c r="L24" s="235">
        <v>1</v>
      </c>
      <c r="M24" s="234"/>
      <c r="N24" s="234"/>
      <c r="O24" s="233">
        <v>1</v>
      </c>
      <c r="P24" s="233">
        <v>3</v>
      </c>
      <c r="Q24" s="233">
        <v>1</v>
      </c>
      <c r="R24" s="234"/>
      <c r="S24" s="234"/>
      <c r="T24" s="234"/>
      <c r="U24" s="234"/>
      <c r="V24" s="234"/>
      <c r="W24" s="233">
        <v>1</v>
      </c>
      <c r="X24" s="234"/>
      <c r="Y24" s="233">
        <v>1</v>
      </c>
      <c r="Z24" s="233">
        <v>1</v>
      </c>
      <c r="AA24" s="233">
        <v>1</v>
      </c>
      <c r="AB24" s="234"/>
      <c r="AC24" s="234"/>
      <c r="AD24" s="234"/>
      <c r="AE24" s="233">
        <v>1</v>
      </c>
      <c r="AF24" s="234"/>
      <c r="AG24" s="234"/>
    </row>
    <row r="25" spans="1:33" ht="12">
      <c r="A25" s="232" t="s">
        <v>358</v>
      </c>
      <c r="B25" s="233">
        <f t="shared" si="1"/>
        <v>11</v>
      </c>
      <c r="C25" s="234"/>
      <c r="D25" s="234"/>
      <c r="E25" s="234"/>
      <c r="F25" s="234"/>
      <c r="G25" s="234"/>
      <c r="H25" s="235"/>
      <c r="I25" s="234"/>
      <c r="J25" s="234"/>
      <c r="K25" s="235"/>
      <c r="L25" s="235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3">
        <v>1</v>
      </c>
      <c r="AB25" s="234"/>
      <c r="AC25" s="233">
        <v>1</v>
      </c>
      <c r="AD25" s="234"/>
      <c r="AE25" s="233">
        <v>1</v>
      </c>
      <c r="AF25" s="234"/>
      <c r="AG25" s="233">
        <v>8</v>
      </c>
    </row>
    <row r="26" spans="1:33" ht="12">
      <c r="A26" s="232" t="s">
        <v>359</v>
      </c>
      <c r="B26" s="233">
        <f t="shared" si="1"/>
        <v>165</v>
      </c>
      <c r="C26" s="234"/>
      <c r="D26" s="234"/>
      <c r="E26" s="234"/>
      <c r="F26" s="233">
        <v>1</v>
      </c>
      <c r="G26" s="233">
        <v>2</v>
      </c>
      <c r="H26" s="235">
        <v>2</v>
      </c>
      <c r="I26" s="233">
        <v>4</v>
      </c>
      <c r="J26" s="233">
        <v>4</v>
      </c>
      <c r="K26" s="235">
        <v>6</v>
      </c>
      <c r="L26" s="235">
        <v>9</v>
      </c>
      <c r="M26" s="233">
        <v>3</v>
      </c>
      <c r="N26" s="233">
        <v>7</v>
      </c>
      <c r="O26" s="233">
        <v>10</v>
      </c>
      <c r="P26" s="233">
        <v>25</v>
      </c>
      <c r="Q26" s="233">
        <v>4</v>
      </c>
      <c r="R26" s="234"/>
      <c r="S26" s="233">
        <v>1</v>
      </c>
      <c r="T26" s="233">
        <v>3</v>
      </c>
      <c r="U26" s="233">
        <v>4</v>
      </c>
      <c r="V26" s="233">
        <v>1</v>
      </c>
      <c r="W26" s="234"/>
      <c r="X26" s="233">
        <v>9</v>
      </c>
      <c r="Y26" s="234"/>
      <c r="Z26" s="233">
        <v>10</v>
      </c>
      <c r="AA26" s="233">
        <v>17</v>
      </c>
      <c r="AB26" s="234"/>
      <c r="AC26" s="233">
        <v>10</v>
      </c>
      <c r="AD26" s="233">
        <v>5</v>
      </c>
      <c r="AE26" s="233">
        <v>10</v>
      </c>
      <c r="AF26" s="233">
        <v>6</v>
      </c>
      <c r="AG26" s="233">
        <v>12</v>
      </c>
    </row>
    <row r="27" spans="1:33" ht="12">
      <c r="A27" s="232" t="s">
        <v>360</v>
      </c>
      <c r="B27" s="233">
        <f t="shared" si="1"/>
        <v>26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3">
        <v>2</v>
      </c>
      <c r="O27" s="234"/>
      <c r="P27" s="233">
        <v>3</v>
      </c>
      <c r="Q27" s="234"/>
      <c r="R27" s="234"/>
      <c r="S27" s="234"/>
      <c r="T27" s="234"/>
      <c r="U27" s="234"/>
      <c r="V27" s="234"/>
      <c r="W27" s="234"/>
      <c r="X27" s="234"/>
      <c r="Y27" s="233">
        <v>1</v>
      </c>
      <c r="Z27" s="233">
        <v>2</v>
      </c>
      <c r="AA27" s="233">
        <v>9</v>
      </c>
      <c r="AB27" s="234"/>
      <c r="AC27" s="234"/>
      <c r="AD27" s="234"/>
      <c r="AE27" s="233">
        <v>5</v>
      </c>
      <c r="AF27" s="233">
        <v>3</v>
      </c>
      <c r="AG27" s="233">
        <v>1</v>
      </c>
    </row>
    <row r="28" spans="1:33" ht="12">
      <c r="A28" s="232" t="s">
        <v>361</v>
      </c>
      <c r="B28" s="233">
        <f t="shared" si="1"/>
        <v>18</v>
      </c>
      <c r="C28" s="234"/>
      <c r="D28" s="234"/>
      <c r="E28" s="234"/>
      <c r="F28" s="234"/>
      <c r="G28" s="234"/>
      <c r="H28" s="235"/>
      <c r="I28" s="234"/>
      <c r="J28" s="234"/>
      <c r="K28" s="235"/>
      <c r="L28" s="235">
        <v>2</v>
      </c>
      <c r="M28" s="233">
        <v>1</v>
      </c>
      <c r="N28" s="235"/>
      <c r="O28" s="235">
        <v>4</v>
      </c>
      <c r="P28" s="235">
        <v>5</v>
      </c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3">
        <v>6</v>
      </c>
      <c r="AB28" s="234"/>
      <c r="AC28" s="234"/>
      <c r="AD28" s="234"/>
      <c r="AE28" s="234"/>
      <c r="AF28" s="234"/>
      <c r="AG28" s="234"/>
    </row>
    <row r="29" spans="1:33" ht="12">
      <c r="A29" s="232" t="s">
        <v>362</v>
      </c>
      <c r="B29" s="233">
        <f t="shared" si="1"/>
        <v>4</v>
      </c>
      <c r="C29" s="234"/>
      <c r="D29" s="234"/>
      <c r="E29" s="234"/>
      <c r="F29" s="234"/>
      <c r="G29" s="234"/>
      <c r="H29" s="234"/>
      <c r="I29" s="234"/>
      <c r="J29" s="234"/>
      <c r="K29" s="235"/>
      <c r="L29" s="235"/>
      <c r="M29" s="234"/>
      <c r="N29" s="234"/>
      <c r="O29" s="234"/>
      <c r="P29" s="233">
        <v>2</v>
      </c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3">
        <v>2</v>
      </c>
    </row>
    <row r="30" spans="1:33" ht="12">
      <c r="A30" s="232" t="s">
        <v>363</v>
      </c>
      <c r="B30" s="233">
        <f t="shared" si="1"/>
        <v>5327</v>
      </c>
      <c r="C30" s="233">
        <v>2</v>
      </c>
      <c r="D30" s="233">
        <v>9</v>
      </c>
      <c r="E30" s="233">
        <v>7</v>
      </c>
      <c r="F30" s="233">
        <v>6</v>
      </c>
      <c r="G30" s="233">
        <v>21</v>
      </c>
      <c r="H30" s="235">
        <v>48</v>
      </c>
      <c r="I30" s="233">
        <v>24</v>
      </c>
      <c r="J30" s="233">
        <v>35</v>
      </c>
      <c r="K30" s="235">
        <v>504</v>
      </c>
      <c r="L30" s="235">
        <v>768</v>
      </c>
      <c r="M30" s="233">
        <v>180</v>
      </c>
      <c r="N30" s="233">
        <v>575</v>
      </c>
      <c r="O30" s="233">
        <v>194</v>
      </c>
      <c r="P30" s="233">
        <v>763</v>
      </c>
      <c r="Q30" s="233">
        <v>121</v>
      </c>
      <c r="R30" s="233">
        <v>27</v>
      </c>
      <c r="S30" s="233">
        <v>74</v>
      </c>
      <c r="T30" s="233">
        <v>45</v>
      </c>
      <c r="U30" s="233">
        <v>109</v>
      </c>
      <c r="V30" s="233">
        <v>23</v>
      </c>
      <c r="W30" s="233">
        <v>16</v>
      </c>
      <c r="X30" s="233">
        <v>157</v>
      </c>
      <c r="Y30" s="233">
        <v>70</v>
      </c>
      <c r="Z30" s="233">
        <v>103</v>
      </c>
      <c r="AA30" s="233">
        <v>372</v>
      </c>
      <c r="AB30" s="233">
        <v>30</v>
      </c>
      <c r="AC30" s="233">
        <v>122</v>
      </c>
      <c r="AD30" s="233">
        <v>66</v>
      </c>
      <c r="AE30" s="233">
        <v>216</v>
      </c>
      <c r="AF30" s="233">
        <v>164</v>
      </c>
      <c r="AG30" s="233">
        <v>476</v>
      </c>
    </row>
    <row r="31" spans="1:33" ht="12">
      <c r="A31" s="232" t="s">
        <v>364</v>
      </c>
      <c r="B31" s="233">
        <f t="shared" si="1"/>
        <v>3</v>
      </c>
      <c r="C31" s="234"/>
      <c r="D31" s="234"/>
      <c r="E31" s="234"/>
      <c r="F31" s="234"/>
      <c r="G31" s="234"/>
      <c r="H31" s="235"/>
      <c r="I31" s="234"/>
      <c r="J31" s="234"/>
      <c r="K31" s="235"/>
      <c r="L31" s="235"/>
      <c r="M31" s="234"/>
      <c r="N31" s="234"/>
      <c r="O31" s="234"/>
      <c r="P31" s="234"/>
      <c r="Q31" s="233">
        <v>1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3">
        <v>2</v>
      </c>
      <c r="AD31" s="234"/>
      <c r="AE31" s="234"/>
      <c r="AF31" s="234"/>
      <c r="AG31" s="234"/>
    </row>
    <row r="32" spans="1:33" ht="12">
      <c r="A32" s="232" t="s">
        <v>365</v>
      </c>
      <c r="B32" s="233">
        <f t="shared" si="1"/>
        <v>5</v>
      </c>
      <c r="C32" s="234"/>
      <c r="D32" s="234"/>
      <c r="E32" s="234"/>
      <c r="F32" s="234"/>
      <c r="G32" s="234"/>
      <c r="H32" s="235"/>
      <c r="I32" s="234"/>
      <c r="J32" s="234"/>
      <c r="K32" s="235">
        <v>1</v>
      </c>
      <c r="L32" s="235"/>
      <c r="M32" s="234"/>
      <c r="N32" s="234"/>
      <c r="O32" s="233">
        <v>1</v>
      </c>
      <c r="P32" s="233">
        <v>1</v>
      </c>
      <c r="Q32" s="234"/>
      <c r="R32" s="234"/>
      <c r="S32" s="234"/>
      <c r="T32" s="234"/>
      <c r="U32" s="234"/>
      <c r="V32" s="234"/>
      <c r="W32" s="233">
        <v>1</v>
      </c>
      <c r="X32" s="234"/>
      <c r="Y32" s="234"/>
      <c r="Z32" s="234"/>
      <c r="AA32" s="233">
        <v>1</v>
      </c>
      <c r="AB32" s="234"/>
      <c r="AC32" s="234"/>
      <c r="AD32" s="234"/>
      <c r="AE32" s="234"/>
      <c r="AF32" s="234"/>
      <c r="AG32" s="234"/>
    </row>
    <row r="33" spans="1:33" ht="12">
      <c r="A33" s="232" t="s">
        <v>366</v>
      </c>
      <c r="B33" s="233">
        <f t="shared" si="1"/>
        <v>9</v>
      </c>
      <c r="C33" s="234"/>
      <c r="D33" s="234"/>
      <c r="E33" s="234"/>
      <c r="F33" s="234"/>
      <c r="G33" s="234"/>
      <c r="H33" s="235"/>
      <c r="I33" s="234"/>
      <c r="J33" s="234"/>
      <c r="K33" s="235"/>
      <c r="L33" s="235"/>
      <c r="M33" s="234"/>
      <c r="N33" s="234"/>
      <c r="O33" s="233">
        <v>1</v>
      </c>
      <c r="P33" s="233">
        <v>3</v>
      </c>
      <c r="Q33" s="234"/>
      <c r="R33" s="234"/>
      <c r="S33" s="234"/>
      <c r="T33" s="234"/>
      <c r="U33" s="234"/>
      <c r="V33" s="234"/>
      <c r="W33" s="234"/>
      <c r="X33" s="234"/>
      <c r="Y33" s="234"/>
      <c r="Z33" s="233">
        <v>1</v>
      </c>
      <c r="AA33" s="233">
        <v>1</v>
      </c>
      <c r="AB33" s="234"/>
      <c r="AC33" s="234"/>
      <c r="AD33" s="234"/>
      <c r="AE33" s="233">
        <v>1</v>
      </c>
      <c r="AF33" s="234"/>
      <c r="AG33" s="233">
        <v>2</v>
      </c>
    </row>
    <row r="34" spans="1:33" ht="12">
      <c r="A34" s="232" t="s">
        <v>367</v>
      </c>
      <c r="B34" s="233">
        <f t="shared" si="1"/>
        <v>1</v>
      </c>
      <c r="C34" s="234"/>
      <c r="D34" s="234"/>
      <c r="E34" s="234"/>
      <c r="F34" s="234"/>
      <c r="G34" s="234"/>
      <c r="H34" s="235"/>
      <c r="I34" s="234"/>
      <c r="J34" s="234"/>
      <c r="K34" s="235"/>
      <c r="L34" s="235"/>
      <c r="M34" s="234"/>
      <c r="N34" s="234"/>
      <c r="O34" s="234"/>
      <c r="P34" s="233">
        <v>1</v>
      </c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</row>
    <row r="35" spans="1:33" ht="12">
      <c r="A35" s="232" t="s">
        <v>368</v>
      </c>
      <c r="B35" s="233">
        <f t="shared" si="1"/>
        <v>1</v>
      </c>
      <c r="C35" s="234"/>
      <c r="D35" s="234"/>
      <c r="E35" s="234"/>
      <c r="F35" s="234"/>
      <c r="G35" s="234"/>
      <c r="H35" s="235"/>
      <c r="I35" s="234"/>
      <c r="J35" s="234"/>
      <c r="K35" s="235"/>
      <c r="L35" s="235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3">
        <v>1</v>
      </c>
      <c r="AB35" s="234"/>
      <c r="AC35" s="234"/>
      <c r="AD35" s="234"/>
      <c r="AE35" s="234"/>
      <c r="AF35" s="234"/>
      <c r="AG35" s="234"/>
    </row>
    <row r="36" spans="1:33" ht="12">
      <c r="A36" s="232" t="s">
        <v>369</v>
      </c>
      <c r="B36" s="233">
        <f t="shared" si="1"/>
        <v>5</v>
      </c>
      <c r="C36" s="234"/>
      <c r="D36" s="234"/>
      <c r="E36" s="234"/>
      <c r="F36" s="234"/>
      <c r="G36" s="234"/>
      <c r="H36" s="235"/>
      <c r="I36" s="234"/>
      <c r="J36" s="234"/>
      <c r="K36" s="235"/>
      <c r="L36" s="235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3">
        <v>1</v>
      </c>
      <c r="Y36" s="233">
        <v>1</v>
      </c>
      <c r="Z36" s="233">
        <v>1</v>
      </c>
      <c r="AA36" s="234"/>
      <c r="AB36" s="234"/>
      <c r="AC36" s="234"/>
      <c r="AD36" s="234"/>
      <c r="AE36" s="233">
        <v>1</v>
      </c>
      <c r="AF36" s="234"/>
      <c r="AG36" s="233">
        <v>1</v>
      </c>
    </row>
    <row r="37" spans="1:33" ht="12">
      <c r="A37" s="232" t="s">
        <v>370</v>
      </c>
      <c r="B37" s="233">
        <f t="shared" si="1"/>
        <v>128</v>
      </c>
      <c r="C37" s="234"/>
      <c r="D37" s="233">
        <v>1</v>
      </c>
      <c r="E37" s="234"/>
      <c r="F37" s="234"/>
      <c r="G37" s="233">
        <v>2</v>
      </c>
      <c r="H37" s="235"/>
      <c r="I37" s="234"/>
      <c r="J37" s="234"/>
      <c r="K37" s="235">
        <v>6</v>
      </c>
      <c r="L37" s="235">
        <v>14</v>
      </c>
      <c r="M37" s="233">
        <v>1</v>
      </c>
      <c r="N37" s="234"/>
      <c r="O37" s="233">
        <v>5</v>
      </c>
      <c r="P37" s="233">
        <v>7</v>
      </c>
      <c r="Q37" s="233">
        <v>5</v>
      </c>
      <c r="R37" s="233">
        <v>2</v>
      </c>
      <c r="S37" s="234"/>
      <c r="T37" s="233">
        <v>1</v>
      </c>
      <c r="U37" s="234"/>
      <c r="V37" s="233">
        <v>2</v>
      </c>
      <c r="W37" s="233">
        <v>6</v>
      </c>
      <c r="X37" s="233">
        <v>4</v>
      </c>
      <c r="Y37" s="233">
        <v>5</v>
      </c>
      <c r="Z37" s="233">
        <v>2</v>
      </c>
      <c r="AA37" s="233">
        <v>11</v>
      </c>
      <c r="AB37" s="233">
        <v>2</v>
      </c>
      <c r="AC37" s="233">
        <v>7</v>
      </c>
      <c r="AD37" s="233">
        <v>5</v>
      </c>
      <c r="AE37" s="233">
        <v>13</v>
      </c>
      <c r="AF37" s="233">
        <v>6</v>
      </c>
      <c r="AG37" s="233">
        <v>21</v>
      </c>
    </row>
    <row r="38" spans="1:33" ht="12">
      <c r="A38" s="232" t="s">
        <v>371</v>
      </c>
      <c r="B38" s="233">
        <f t="shared" si="1"/>
        <v>47</v>
      </c>
      <c r="C38" s="234"/>
      <c r="D38" s="234"/>
      <c r="E38" s="234"/>
      <c r="F38" s="234"/>
      <c r="G38" s="234"/>
      <c r="H38" s="235"/>
      <c r="I38" s="234"/>
      <c r="J38" s="234"/>
      <c r="K38" s="235"/>
      <c r="L38" s="235">
        <v>8</v>
      </c>
      <c r="M38" s="234"/>
      <c r="N38" s="233">
        <v>2</v>
      </c>
      <c r="O38" s="233">
        <v>1</v>
      </c>
      <c r="P38" s="233">
        <v>3</v>
      </c>
      <c r="Q38" s="233">
        <v>3</v>
      </c>
      <c r="R38" s="234"/>
      <c r="S38" s="234"/>
      <c r="T38" s="234"/>
      <c r="U38" s="234"/>
      <c r="V38" s="234"/>
      <c r="W38" s="234"/>
      <c r="X38" s="233">
        <v>1</v>
      </c>
      <c r="Y38" s="233">
        <v>3</v>
      </c>
      <c r="Z38" s="233">
        <v>3</v>
      </c>
      <c r="AA38" s="233">
        <v>4</v>
      </c>
      <c r="AB38" s="234"/>
      <c r="AC38" s="233">
        <v>1</v>
      </c>
      <c r="AD38" s="234"/>
      <c r="AE38" s="233">
        <v>5</v>
      </c>
      <c r="AF38" s="233">
        <v>4</v>
      </c>
      <c r="AG38" s="233">
        <v>9</v>
      </c>
    </row>
    <row r="39" spans="1:33" ht="12">
      <c r="A39" s="232" t="s">
        <v>372</v>
      </c>
      <c r="B39" s="234"/>
      <c r="C39" s="234"/>
      <c r="D39" s="234"/>
      <c r="E39" s="234"/>
      <c r="F39" s="234"/>
      <c r="G39" s="234"/>
      <c r="H39" s="235"/>
      <c r="I39" s="234"/>
      <c r="J39" s="234"/>
      <c r="K39" s="235"/>
      <c r="L39" s="235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</row>
    <row r="40" spans="1:33" ht="12">
      <c r="A40" s="232" t="s">
        <v>373</v>
      </c>
      <c r="B40" s="233">
        <f aca="true" t="shared" si="2" ref="B40:B45">SUM(C40:AH40)</f>
        <v>4</v>
      </c>
      <c r="C40" s="234"/>
      <c r="D40" s="233">
        <v>1</v>
      </c>
      <c r="E40" s="234"/>
      <c r="F40" s="234"/>
      <c r="G40" s="234"/>
      <c r="H40" s="235"/>
      <c r="I40" s="234"/>
      <c r="J40" s="234"/>
      <c r="K40" s="235"/>
      <c r="L40" s="235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3">
        <v>1</v>
      </c>
      <c r="AA40" s="234"/>
      <c r="AB40" s="234"/>
      <c r="AC40" s="233">
        <v>1</v>
      </c>
      <c r="AD40" s="234"/>
      <c r="AE40" s="234"/>
      <c r="AF40" s="234"/>
      <c r="AG40" s="233">
        <v>1</v>
      </c>
    </row>
    <row r="41" spans="1:33" ht="12">
      <c r="A41" s="232" t="s">
        <v>374</v>
      </c>
      <c r="B41" s="233">
        <f t="shared" si="2"/>
        <v>1</v>
      </c>
      <c r="C41" s="234"/>
      <c r="D41" s="234"/>
      <c r="E41" s="234"/>
      <c r="F41" s="234"/>
      <c r="G41" s="234"/>
      <c r="H41" s="235"/>
      <c r="I41" s="234"/>
      <c r="J41" s="234"/>
      <c r="K41" s="235"/>
      <c r="L41" s="235"/>
      <c r="M41" s="234"/>
      <c r="N41" s="234"/>
      <c r="O41" s="234"/>
      <c r="P41" s="234"/>
      <c r="Q41" s="233">
        <v>1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</row>
    <row r="42" spans="1:33" ht="12">
      <c r="A42" s="232" t="s">
        <v>375</v>
      </c>
      <c r="B42" s="233">
        <f t="shared" si="2"/>
        <v>9</v>
      </c>
      <c r="C42" s="234"/>
      <c r="D42" s="234"/>
      <c r="E42" s="234"/>
      <c r="F42" s="234"/>
      <c r="G42" s="234"/>
      <c r="H42" s="235"/>
      <c r="I42" s="234"/>
      <c r="J42" s="234"/>
      <c r="K42" s="235">
        <v>1</v>
      </c>
      <c r="L42" s="235"/>
      <c r="M42" s="234"/>
      <c r="N42" s="234"/>
      <c r="O42" s="233">
        <v>2</v>
      </c>
      <c r="P42" s="234"/>
      <c r="Q42" s="233">
        <v>1</v>
      </c>
      <c r="R42" s="234"/>
      <c r="S42" s="234"/>
      <c r="T42" s="234"/>
      <c r="U42" s="234"/>
      <c r="V42" s="234"/>
      <c r="W42" s="234"/>
      <c r="X42" s="234"/>
      <c r="Y42" s="233">
        <v>2</v>
      </c>
      <c r="Z42" s="233">
        <v>1</v>
      </c>
      <c r="AA42" s="233">
        <v>1</v>
      </c>
      <c r="AB42" s="234"/>
      <c r="AC42" s="234"/>
      <c r="AD42" s="234"/>
      <c r="AE42" s="234"/>
      <c r="AF42" s="234"/>
      <c r="AG42" s="233">
        <v>1</v>
      </c>
    </row>
    <row r="43" spans="1:33" ht="12">
      <c r="A43" s="232" t="s">
        <v>376</v>
      </c>
      <c r="B43" s="233">
        <f t="shared" si="2"/>
        <v>4</v>
      </c>
      <c r="C43" s="234"/>
      <c r="D43" s="234"/>
      <c r="E43" s="234"/>
      <c r="F43" s="234"/>
      <c r="G43" s="234"/>
      <c r="H43" s="235"/>
      <c r="I43" s="234"/>
      <c r="J43" s="234"/>
      <c r="K43" s="235"/>
      <c r="L43" s="235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3">
        <v>1</v>
      </c>
      <c r="X43" s="234"/>
      <c r="Y43" s="233">
        <v>2</v>
      </c>
      <c r="Z43" s="234"/>
      <c r="AA43" s="234"/>
      <c r="AB43" s="233">
        <v>1</v>
      </c>
      <c r="AC43" s="234"/>
      <c r="AD43" s="234"/>
      <c r="AE43" s="234"/>
      <c r="AF43" s="234"/>
      <c r="AG43" s="234"/>
    </row>
    <row r="44" spans="1:33" ht="12">
      <c r="A44" s="232" t="s">
        <v>377</v>
      </c>
      <c r="B44" s="233">
        <f t="shared" si="2"/>
        <v>13</v>
      </c>
      <c r="C44" s="234"/>
      <c r="D44" s="234"/>
      <c r="E44" s="234"/>
      <c r="F44" s="233">
        <v>1</v>
      </c>
      <c r="G44" s="234"/>
      <c r="H44" s="235"/>
      <c r="I44" s="234"/>
      <c r="J44" s="234"/>
      <c r="K44" s="235"/>
      <c r="L44" s="235"/>
      <c r="M44" s="234"/>
      <c r="N44" s="234"/>
      <c r="O44" s="234"/>
      <c r="P44" s="233">
        <v>3</v>
      </c>
      <c r="Q44" s="233">
        <v>1</v>
      </c>
      <c r="R44" s="233">
        <v>1</v>
      </c>
      <c r="S44" s="234"/>
      <c r="T44" s="234"/>
      <c r="U44" s="234"/>
      <c r="V44" s="234"/>
      <c r="W44" s="234"/>
      <c r="X44" s="233">
        <v>1</v>
      </c>
      <c r="Y44" s="233">
        <v>1</v>
      </c>
      <c r="Z44" s="233">
        <v>1</v>
      </c>
      <c r="AA44" s="233">
        <v>2</v>
      </c>
      <c r="AB44" s="234"/>
      <c r="AC44" s="234"/>
      <c r="AD44" s="234"/>
      <c r="AE44" s="234"/>
      <c r="AF44" s="234"/>
      <c r="AG44" s="233">
        <v>2</v>
      </c>
    </row>
    <row r="45" spans="1:33" ht="12">
      <c r="A45" s="232" t="s">
        <v>378</v>
      </c>
      <c r="B45" s="233">
        <f t="shared" si="2"/>
        <v>10</v>
      </c>
      <c r="C45" s="234"/>
      <c r="D45" s="234"/>
      <c r="E45" s="234"/>
      <c r="F45" s="234"/>
      <c r="G45" s="234"/>
      <c r="H45" s="234"/>
      <c r="I45" s="234"/>
      <c r="J45" s="234"/>
      <c r="K45" s="236"/>
      <c r="L45" s="236"/>
      <c r="M45" s="234"/>
      <c r="N45" s="234"/>
      <c r="O45" s="234"/>
      <c r="P45" s="233">
        <v>2</v>
      </c>
      <c r="Q45" s="234"/>
      <c r="R45" s="234"/>
      <c r="S45" s="234"/>
      <c r="T45" s="234"/>
      <c r="U45" s="234"/>
      <c r="V45" s="234"/>
      <c r="W45" s="234"/>
      <c r="X45" s="234"/>
      <c r="Y45" s="234"/>
      <c r="Z45" s="233">
        <v>1</v>
      </c>
      <c r="AA45" s="234"/>
      <c r="AB45" s="234"/>
      <c r="AC45" s="234"/>
      <c r="AD45" s="234"/>
      <c r="AE45" s="233">
        <v>1</v>
      </c>
      <c r="AF45" s="233">
        <v>2</v>
      </c>
      <c r="AG45" s="233">
        <v>4</v>
      </c>
    </row>
    <row r="46" spans="1:32" ht="12">
      <c r="A46" s="237" t="s">
        <v>379</v>
      </c>
      <c r="AF46" s="237" t="s">
        <v>380</v>
      </c>
    </row>
  </sheetData>
  <sheetProtection password="CA55" sheet="1" objects="1" scenarios="1"/>
  <mergeCells count="29">
    <mergeCell ref="AF10:AG10"/>
    <mergeCell ref="X10:Y10"/>
    <mergeCell ref="Z10:AA10"/>
    <mergeCell ref="AB10:AC10"/>
    <mergeCell ref="AD10:AE10"/>
    <mergeCell ref="O10:P10"/>
    <mergeCell ref="Q10:S10"/>
    <mergeCell ref="T10:U10"/>
    <mergeCell ref="V10:W10"/>
    <mergeCell ref="C10:D10"/>
    <mergeCell ref="G10:H10"/>
    <mergeCell ref="I10:J10"/>
    <mergeCell ref="K10:N10"/>
    <mergeCell ref="A1:AG1"/>
    <mergeCell ref="A2:AG2"/>
    <mergeCell ref="A3:AG3"/>
    <mergeCell ref="T6:U6"/>
    <mergeCell ref="E6:F6"/>
    <mergeCell ref="C6:D6"/>
    <mergeCell ref="C7:D7"/>
    <mergeCell ref="C8:D8"/>
    <mergeCell ref="AF6:AG6"/>
    <mergeCell ref="AD6:AE6"/>
    <mergeCell ref="AB7:AC7"/>
    <mergeCell ref="Z6:AA6"/>
    <mergeCell ref="Z7:AA7"/>
    <mergeCell ref="I6:J6"/>
    <mergeCell ref="K6:N6"/>
    <mergeCell ref="O6:P6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UDI</cp:lastModifiedBy>
  <cp:lastPrinted>2000-03-17T20:49:49Z</cp:lastPrinted>
  <dcterms:created xsi:type="dcterms:W3CDTF">1999-09-14T23:40:36Z</dcterms:created>
  <dcterms:modified xsi:type="dcterms:W3CDTF">2007-03-20T16:54:11Z</dcterms:modified>
  <cp:category/>
  <cp:version/>
  <cp:contentType/>
  <cp:contentStatus/>
</cp:coreProperties>
</file>