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firstSheet="2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2015'!$A$1:$BA$31</definedName>
    <definedName name="_xlnm._FilterDatabase" localSheetId="1" hidden="1">'BASE DE DATOS 2016'!$A$1:$BA$30</definedName>
    <definedName name="_xlnm._FilterDatabase" localSheetId="2" hidden="1">'BASE DE DATOS 2017'!$A$1:$BA$31</definedName>
    <definedName name="TODAS_LAS_AREAS" localSheetId="2">'BASE DE DATOS 2017'!#REF!</definedName>
    <definedName name="TODAS_LAS_AREAS_1" localSheetId="2">'BASE DE DATOS 2017'!$B$3:$BA$31</definedName>
  </definedNames>
  <calcPr calcId="144525"/>
</workbook>
</file>

<file path=xl/calcChain.xml><?xml version="1.0" encoding="utf-8"?>
<calcChain xmlns="http://schemas.openxmlformats.org/spreadsheetml/2006/main">
  <c r="F16" i="12" l="1"/>
  <c r="E16" i="12"/>
  <c r="D16" i="12"/>
  <c r="D65" i="7"/>
  <c r="D66" i="7"/>
  <c r="D67" i="7"/>
  <c r="D64" i="7"/>
  <c r="D58" i="7"/>
  <c r="D59" i="7"/>
  <c r="D60" i="7"/>
  <c r="D57" i="7"/>
  <c r="D48" i="7"/>
  <c r="D49" i="7"/>
  <c r="D50" i="7"/>
  <c r="D47" i="7"/>
  <c r="E29" i="2"/>
  <c r="E30" i="2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M7" i="12" l="1"/>
  <c r="E91" i="8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14" i="12" l="1"/>
  <c r="D13" i="12"/>
  <c r="D12" i="12"/>
  <c r="D11" i="12"/>
  <c r="D10" i="12"/>
  <c r="D9" i="12"/>
  <c r="D7" i="12"/>
  <c r="F35" i="12"/>
  <c r="H35" i="12" s="1"/>
  <c r="F30" i="12" l="1"/>
  <c r="H30" i="12" s="1"/>
  <c r="F24" i="12"/>
  <c r="F23" i="12"/>
  <c r="F22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32" i="12" l="1"/>
  <c r="N9" i="12" s="1"/>
  <c r="D32" i="12" l="1"/>
  <c r="L9" i="12" s="1"/>
  <c r="D25" i="12"/>
  <c r="F8" i="12"/>
  <c r="N6" i="12" s="1"/>
  <c r="F28" i="12" l="1"/>
  <c r="N8" i="12" s="1"/>
  <c r="D8" i="12"/>
  <c r="L6" i="12" s="1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51" i="7"/>
  <c r="K21" i="2" s="1"/>
  <c r="E31" i="7"/>
  <c r="E33" i="7"/>
  <c r="E20" i="7"/>
  <c r="E22" i="7"/>
  <c r="E13" i="7"/>
  <c r="E15" i="7"/>
  <c r="E73" i="5"/>
  <c r="E72" i="5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60" i="4"/>
  <c r="E26" i="2" s="1"/>
  <c r="E41" i="7"/>
  <c r="K20" i="2" s="1"/>
  <c r="E24" i="7"/>
  <c r="K19" i="2" s="1"/>
  <c r="E35" i="2"/>
  <c r="E21" i="2" l="1"/>
  <c r="E20" i="2"/>
  <c r="K18" i="2"/>
  <c r="K36" i="2" s="1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H21" i="12"/>
  <c r="N7" i="12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<sst xmlns="http://schemas.openxmlformats.org/spreadsheetml/2006/main" count="698" uniqueCount="264">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</sst>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0.83908045977011492</c:v>
                </c:pt>
                <c:pt idx="1">
                  <c:v>0.74137931034482751</c:v>
                </c:pt>
                <c:pt idx="2">
                  <c:v>0.74897119341563778</c:v>
                </c:pt>
                <c:pt idx="3">
                  <c:v>0.83524904214559381</c:v>
                </c:pt>
                <c:pt idx="4">
                  <c:v>0.90086206896551735</c:v>
                </c:pt>
                <c:pt idx="5">
                  <c:v>0.82902298850574707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0.8392857142857143</c:v>
                </c:pt>
                <c:pt idx="1">
                  <c:v>0.71853741496598644</c:v>
                </c:pt>
                <c:pt idx="2">
                  <c:v>0.6748971193415636</c:v>
                </c:pt>
                <c:pt idx="3">
                  <c:v>0.83333333333333337</c:v>
                </c:pt>
                <c:pt idx="4">
                  <c:v>0.89880952380952384</c:v>
                </c:pt>
                <c:pt idx="5">
                  <c:v>0.8147321428571429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0.87253694581280783</c:v>
                </c:pt>
                <c:pt idx="1">
                  <c:v>0.72660098522167471</c:v>
                </c:pt>
                <c:pt idx="2">
                  <c:v>0.81746031746031755</c:v>
                </c:pt>
                <c:pt idx="3">
                  <c:v>0.85057471264367812</c:v>
                </c:pt>
                <c:pt idx="4">
                  <c:v>0.88489168877099911</c:v>
                </c:pt>
                <c:pt idx="5">
                  <c:v>0.78568007662835238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292992"/>
        <c:axId val="92778496"/>
        <c:axId val="0"/>
      </c:bar3DChart>
      <c:catAx>
        <c:axId val="9229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778496"/>
        <c:crosses val="autoZero"/>
        <c:auto val="1"/>
        <c:lblAlgn val="ctr"/>
        <c:lblOffset val="100"/>
        <c:noMultiLvlLbl val="0"/>
      </c:catAx>
      <c:valAx>
        <c:axId val="92778496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229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opLeftCell="K1" workbookViewId="0">
      <selection activeCell="X46" sqref="X46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2397</v>
      </c>
      <c r="B3">
        <v>2</v>
      </c>
      <c r="C3">
        <v>1</v>
      </c>
      <c r="D3">
        <v>2</v>
      </c>
      <c r="E3">
        <v>2</v>
      </c>
      <c r="F3">
        <v>4</v>
      </c>
      <c r="G3">
        <v>1</v>
      </c>
      <c r="H3">
        <v>5</v>
      </c>
      <c r="I3">
        <v>1</v>
      </c>
      <c r="J3">
        <v>2</v>
      </c>
      <c r="K3">
        <v>2</v>
      </c>
      <c r="L3">
        <v>1</v>
      </c>
      <c r="M3">
        <v>1</v>
      </c>
      <c r="N3">
        <v>2</v>
      </c>
      <c r="O3">
        <v>2</v>
      </c>
      <c r="P3">
        <v>2</v>
      </c>
      <c r="Q3">
        <v>2</v>
      </c>
      <c r="R3">
        <v>2</v>
      </c>
      <c r="S3">
        <v>1</v>
      </c>
      <c r="T3">
        <v>1</v>
      </c>
      <c r="U3">
        <v>3</v>
      </c>
      <c r="V3"/>
      <c r="W3"/>
      <c r="X3"/>
      <c r="Y3"/>
      <c r="Z3"/>
      <c r="AA3"/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5</v>
      </c>
      <c r="AS3">
        <v>1</v>
      </c>
      <c r="AT3">
        <v>2</v>
      </c>
      <c r="AU3">
        <v>2</v>
      </c>
      <c r="AV3">
        <v>2</v>
      </c>
      <c r="AW3">
        <v>1</v>
      </c>
      <c r="AX3">
        <v>2</v>
      </c>
      <c r="AY3">
        <v>1</v>
      </c>
      <c r="AZ3">
        <v>1</v>
      </c>
      <c r="BA3">
        <v>804</v>
      </c>
    </row>
    <row r="4" spans="1:53" ht="15" x14ac:dyDescent="0.25">
      <c r="A4" s="1">
        <v>2398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5</v>
      </c>
      <c r="I4">
        <v>2</v>
      </c>
      <c r="J4">
        <v>1</v>
      </c>
      <c r="K4">
        <v>2</v>
      </c>
      <c r="L4">
        <v>1</v>
      </c>
      <c r="M4">
        <v>4</v>
      </c>
      <c r="N4">
        <v>1</v>
      </c>
      <c r="O4">
        <v>2</v>
      </c>
      <c r="P4">
        <v>3</v>
      </c>
      <c r="Q4">
        <v>1</v>
      </c>
      <c r="R4">
        <v>1</v>
      </c>
      <c r="S4">
        <v>2</v>
      </c>
      <c r="T4">
        <v>1</v>
      </c>
      <c r="U4">
        <v>1</v>
      </c>
      <c r="V4"/>
      <c r="W4"/>
      <c r="X4"/>
      <c r="Y4">
        <v>3</v>
      </c>
      <c r="Z4">
        <v>2</v>
      </c>
      <c r="AA4">
        <v>1</v>
      </c>
      <c r="AB4"/>
      <c r="AC4"/>
      <c r="AD4">
        <v>1</v>
      </c>
      <c r="AE4">
        <v>1</v>
      </c>
      <c r="AF4">
        <v>1</v>
      </c>
      <c r="AG4">
        <v>3</v>
      </c>
      <c r="AH4">
        <v>2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2</v>
      </c>
      <c r="AQ4">
        <v>1</v>
      </c>
      <c r="AR4">
        <v>5</v>
      </c>
      <c r="AS4">
        <v>2</v>
      </c>
      <c r="AT4">
        <v>1</v>
      </c>
      <c r="AU4">
        <v>2</v>
      </c>
      <c r="AV4">
        <v>3</v>
      </c>
      <c r="AW4">
        <v>1</v>
      </c>
      <c r="AX4">
        <v>2</v>
      </c>
      <c r="AY4">
        <v>3</v>
      </c>
      <c r="AZ4">
        <v>1</v>
      </c>
      <c r="BA4">
        <v>804</v>
      </c>
    </row>
    <row r="5" spans="1:53" ht="15" x14ac:dyDescent="0.25">
      <c r="A5" s="1">
        <v>2399</v>
      </c>
      <c r="B5">
        <v>2</v>
      </c>
      <c r="C5">
        <v>2</v>
      </c>
      <c r="D5">
        <v>1</v>
      </c>
      <c r="E5">
        <v>1</v>
      </c>
      <c r="F5">
        <v>2</v>
      </c>
      <c r="G5">
        <v>3</v>
      </c>
      <c r="H5">
        <v>5</v>
      </c>
      <c r="I5">
        <v>2</v>
      </c>
      <c r="J5">
        <v>1</v>
      </c>
      <c r="K5">
        <v>2</v>
      </c>
      <c r="L5">
        <v>2</v>
      </c>
      <c r="M5">
        <v>4</v>
      </c>
      <c r="N5">
        <v>1</v>
      </c>
      <c r="O5">
        <v>2</v>
      </c>
      <c r="P5">
        <v>2</v>
      </c>
      <c r="Q5">
        <v>1</v>
      </c>
      <c r="R5">
        <v>1</v>
      </c>
      <c r="S5">
        <v>2</v>
      </c>
      <c r="T5">
        <v>1</v>
      </c>
      <c r="U5">
        <v>1</v>
      </c>
      <c r="V5"/>
      <c r="W5"/>
      <c r="X5"/>
      <c r="Y5">
        <v>3</v>
      </c>
      <c r="Z5">
        <v>3</v>
      </c>
      <c r="AA5">
        <v>3</v>
      </c>
      <c r="AB5"/>
      <c r="AC5"/>
      <c r="AD5">
        <v>2</v>
      </c>
      <c r="AE5">
        <v>2</v>
      </c>
      <c r="AF5">
        <v>2</v>
      </c>
      <c r="AG5">
        <v>3</v>
      </c>
      <c r="AH5">
        <v>2</v>
      </c>
      <c r="AI5">
        <v>2</v>
      </c>
      <c r="AJ5">
        <v>1</v>
      </c>
      <c r="AK5">
        <v>1</v>
      </c>
      <c r="AL5">
        <v>1</v>
      </c>
      <c r="AM5">
        <v>2</v>
      </c>
      <c r="AN5">
        <v>2</v>
      </c>
      <c r="AO5">
        <v>1</v>
      </c>
      <c r="AP5">
        <v>3</v>
      </c>
      <c r="AQ5">
        <v>1</v>
      </c>
      <c r="AR5">
        <v>5</v>
      </c>
      <c r="AS5">
        <v>1</v>
      </c>
      <c r="AT5">
        <v>2</v>
      </c>
      <c r="AU5">
        <v>1</v>
      </c>
      <c r="AV5">
        <v>1</v>
      </c>
      <c r="AW5">
        <v>1</v>
      </c>
      <c r="AX5">
        <v>1</v>
      </c>
      <c r="AY5">
        <v>3</v>
      </c>
      <c r="AZ5">
        <v>1</v>
      </c>
      <c r="BA5">
        <v>804</v>
      </c>
    </row>
    <row r="6" spans="1:53" ht="15" x14ac:dyDescent="0.25">
      <c r="A6" s="1">
        <v>2400</v>
      </c>
      <c r="B6">
        <v>3</v>
      </c>
      <c r="C6">
        <v>2</v>
      </c>
      <c r="D6">
        <v>6</v>
      </c>
      <c r="E6">
        <v>2</v>
      </c>
      <c r="F6">
        <v>2</v>
      </c>
      <c r="G6">
        <v>1</v>
      </c>
      <c r="H6">
        <v>4</v>
      </c>
      <c r="I6">
        <v>2</v>
      </c>
      <c r="J6">
        <v>2</v>
      </c>
      <c r="K6">
        <v>1</v>
      </c>
      <c r="L6">
        <v>2</v>
      </c>
      <c r="M6">
        <v>1</v>
      </c>
      <c r="N6">
        <v>1</v>
      </c>
      <c r="O6">
        <v>2</v>
      </c>
      <c r="P6">
        <v>3</v>
      </c>
      <c r="Q6">
        <v>1</v>
      </c>
      <c r="R6">
        <v>1</v>
      </c>
      <c r="S6">
        <v>2</v>
      </c>
      <c r="T6">
        <v>1</v>
      </c>
      <c r="U6">
        <v>1</v>
      </c>
      <c r="V6"/>
      <c r="W6"/>
      <c r="X6"/>
      <c r="Y6">
        <v>3</v>
      </c>
      <c r="Z6">
        <v>3</v>
      </c>
      <c r="AA6">
        <v>3</v>
      </c>
      <c r="AB6"/>
      <c r="AC6"/>
      <c r="AD6">
        <v>1</v>
      </c>
      <c r="AE6">
        <v>1</v>
      </c>
      <c r="AF6">
        <v>2</v>
      </c>
      <c r="AG6">
        <v>3</v>
      </c>
      <c r="AH6">
        <v>2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2</v>
      </c>
      <c r="AP6">
        <v>2</v>
      </c>
      <c r="AQ6">
        <v>2</v>
      </c>
      <c r="AR6">
        <v>4</v>
      </c>
      <c r="AS6">
        <v>2</v>
      </c>
      <c r="AT6">
        <v>2</v>
      </c>
      <c r="AU6">
        <v>2</v>
      </c>
      <c r="AV6">
        <v>1</v>
      </c>
      <c r="AW6">
        <v>1</v>
      </c>
      <c r="AX6">
        <v>1</v>
      </c>
      <c r="AY6">
        <v>1</v>
      </c>
      <c r="AZ6">
        <v>1</v>
      </c>
      <c r="BA6">
        <v>804</v>
      </c>
    </row>
    <row r="7" spans="1:53" ht="15" x14ac:dyDescent="0.25">
      <c r="A7" s="1">
        <v>2401</v>
      </c>
      <c r="B7">
        <v>3</v>
      </c>
      <c r="C7">
        <v>2</v>
      </c>
      <c r="D7">
        <v>3</v>
      </c>
      <c r="E7">
        <v>3</v>
      </c>
      <c r="F7">
        <v>2</v>
      </c>
      <c r="G7">
        <v>1</v>
      </c>
      <c r="H7">
        <v>4</v>
      </c>
      <c r="I7">
        <v>1</v>
      </c>
      <c r="J7">
        <v>1</v>
      </c>
      <c r="K7">
        <v>2</v>
      </c>
      <c r="L7">
        <v>2</v>
      </c>
      <c r="M7">
        <v>4</v>
      </c>
      <c r="N7">
        <v>2</v>
      </c>
      <c r="O7">
        <v>2</v>
      </c>
      <c r="P7">
        <v>2</v>
      </c>
      <c r="Q7">
        <v>2</v>
      </c>
      <c r="R7">
        <v>2</v>
      </c>
      <c r="S7">
        <v>3</v>
      </c>
      <c r="T7">
        <v>1</v>
      </c>
      <c r="U7">
        <v>1</v>
      </c>
      <c r="V7"/>
      <c r="W7"/>
      <c r="X7"/>
      <c r="Y7">
        <v>2</v>
      </c>
      <c r="Z7">
        <v>2</v>
      </c>
      <c r="AA7">
        <v>1</v>
      </c>
      <c r="AB7"/>
      <c r="AC7"/>
      <c r="AD7">
        <v>2</v>
      </c>
      <c r="AE7">
        <v>2</v>
      </c>
      <c r="AF7">
        <v>1</v>
      </c>
      <c r="AG7">
        <v>2</v>
      </c>
      <c r="AH7">
        <v>2</v>
      </c>
      <c r="AI7">
        <v>2</v>
      </c>
      <c r="AJ7">
        <v>1</v>
      </c>
      <c r="AK7">
        <v>1</v>
      </c>
      <c r="AL7">
        <v>1</v>
      </c>
      <c r="AM7">
        <v>2</v>
      </c>
      <c r="AN7">
        <v>2</v>
      </c>
      <c r="AO7">
        <v>1</v>
      </c>
      <c r="AP7">
        <v>2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804</v>
      </c>
    </row>
    <row r="8" spans="1:53" ht="15" x14ac:dyDescent="0.25">
      <c r="A8" s="1">
        <v>2402</v>
      </c>
      <c r="B8">
        <v>3</v>
      </c>
      <c r="C8">
        <v>2</v>
      </c>
      <c r="D8">
        <v>5</v>
      </c>
      <c r="E8">
        <v>4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2</v>
      </c>
      <c r="M8">
        <v>3</v>
      </c>
      <c r="N8">
        <v>1</v>
      </c>
      <c r="O8">
        <v>3</v>
      </c>
      <c r="P8">
        <v>3</v>
      </c>
      <c r="Q8">
        <v>1</v>
      </c>
      <c r="R8">
        <v>1</v>
      </c>
      <c r="S8">
        <v>3</v>
      </c>
      <c r="T8">
        <v>1</v>
      </c>
      <c r="U8">
        <v>1</v>
      </c>
      <c r="V8"/>
      <c r="W8"/>
      <c r="X8"/>
      <c r="Y8">
        <v>2</v>
      </c>
      <c r="Z8">
        <v>2</v>
      </c>
      <c r="AA8">
        <v>1</v>
      </c>
      <c r="AB8"/>
      <c r="AC8"/>
      <c r="AD8">
        <v>1</v>
      </c>
      <c r="AE8">
        <v>1</v>
      </c>
      <c r="AF8">
        <v>1</v>
      </c>
      <c r="AG8">
        <v>2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2</v>
      </c>
      <c r="AP8">
        <v>2</v>
      </c>
      <c r="AQ8">
        <v>1</v>
      </c>
      <c r="AR8">
        <v>4</v>
      </c>
      <c r="AS8">
        <v>1</v>
      </c>
      <c r="AT8">
        <v>2</v>
      </c>
      <c r="AU8">
        <v>2</v>
      </c>
      <c r="AV8">
        <v>4</v>
      </c>
      <c r="AW8">
        <v>1</v>
      </c>
      <c r="AX8">
        <v>2</v>
      </c>
      <c r="AY8">
        <v>1</v>
      </c>
      <c r="AZ8">
        <v>1</v>
      </c>
      <c r="BA8">
        <v>804</v>
      </c>
    </row>
    <row r="9" spans="1:53" ht="15" x14ac:dyDescent="0.25">
      <c r="A9" s="1">
        <v>2403</v>
      </c>
      <c r="B9">
        <v>2</v>
      </c>
      <c r="C9">
        <v>2</v>
      </c>
      <c r="D9">
        <v>3</v>
      </c>
      <c r="E9">
        <v>3</v>
      </c>
      <c r="F9">
        <v>2</v>
      </c>
      <c r="G9">
        <v>1</v>
      </c>
      <c r="H9">
        <v>5</v>
      </c>
      <c r="I9">
        <v>2</v>
      </c>
      <c r="J9">
        <v>1</v>
      </c>
      <c r="K9">
        <v>2</v>
      </c>
      <c r="L9">
        <v>2</v>
      </c>
      <c r="M9">
        <v>4</v>
      </c>
      <c r="N9">
        <v>2</v>
      </c>
      <c r="O9">
        <v>3</v>
      </c>
      <c r="P9">
        <v>3</v>
      </c>
      <c r="Q9">
        <v>2</v>
      </c>
      <c r="R9">
        <v>2</v>
      </c>
      <c r="S9">
        <v>3</v>
      </c>
      <c r="T9">
        <v>1</v>
      </c>
      <c r="U9">
        <v>1</v>
      </c>
      <c r="V9"/>
      <c r="W9"/>
      <c r="X9"/>
      <c r="Y9">
        <v>3</v>
      </c>
      <c r="Z9">
        <v>3</v>
      </c>
      <c r="AA9">
        <v>2</v>
      </c>
      <c r="AB9"/>
      <c r="AC9"/>
      <c r="AD9">
        <v>1</v>
      </c>
      <c r="AE9">
        <v>1</v>
      </c>
      <c r="AF9">
        <v>1</v>
      </c>
      <c r="AG9">
        <v>2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3</v>
      </c>
      <c r="AP9">
        <v>3</v>
      </c>
      <c r="AQ9">
        <v>1</v>
      </c>
      <c r="AR9">
        <v>4</v>
      </c>
      <c r="AS9">
        <v>1</v>
      </c>
      <c r="AT9">
        <v>2</v>
      </c>
      <c r="AU9">
        <v>1</v>
      </c>
      <c r="AV9">
        <v>2</v>
      </c>
      <c r="AW9">
        <v>1</v>
      </c>
      <c r="AX9">
        <v>2</v>
      </c>
      <c r="AY9">
        <v>3</v>
      </c>
      <c r="AZ9">
        <v>1</v>
      </c>
      <c r="BA9">
        <v>804</v>
      </c>
    </row>
    <row r="10" spans="1:53" ht="15" x14ac:dyDescent="0.25">
      <c r="A10" s="1">
        <v>2404</v>
      </c>
      <c r="B10">
        <v>3</v>
      </c>
      <c r="C10">
        <v>1</v>
      </c>
      <c r="D10">
        <v>3</v>
      </c>
      <c r="E10">
        <v>2</v>
      </c>
      <c r="F10">
        <v>2</v>
      </c>
      <c r="G10">
        <v>1</v>
      </c>
      <c r="H10">
        <v>3</v>
      </c>
      <c r="I10">
        <v>1</v>
      </c>
      <c r="J10">
        <v>1</v>
      </c>
      <c r="K10">
        <v>2</v>
      </c>
      <c r="L10">
        <v>2</v>
      </c>
      <c r="M10">
        <v>4</v>
      </c>
      <c r="N10">
        <v>2</v>
      </c>
      <c r="O10">
        <v>3</v>
      </c>
      <c r="P10">
        <v>3</v>
      </c>
      <c r="Q10">
        <v>2</v>
      </c>
      <c r="R10">
        <v>2</v>
      </c>
      <c r="S10">
        <v>3</v>
      </c>
      <c r="T10">
        <v>1</v>
      </c>
      <c r="U10">
        <v>1</v>
      </c>
      <c r="V10"/>
      <c r="W10"/>
      <c r="X10"/>
      <c r="Y10">
        <v>2</v>
      </c>
      <c r="Z10">
        <v>2</v>
      </c>
      <c r="AA10">
        <v>1</v>
      </c>
      <c r="AB10"/>
      <c r="AC10"/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3</v>
      </c>
      <c r="AW10">
        <v>1</v>
      </c>
      <c r="AX10">
        <v>1</v>
      </c>
      <c r="AY10">
        <v>3</v>
      </c>
      <c r="AZ10">
        <v>1</v>
      </c>
      <c r="BA10">
        <v>804</v>
      </c>
    </row>
    <row r="11" spans="1:53" ht="15" x14ac:dyDescent="0.25">
      <c r="A11" s="1">
        <v>2405</v>
      </c>
      <c r="B11">
        <v>3</v>
      </c>
      <c r="C11">
        <v>2</v>
      </c>
      <c r="D11">
        <v>4</v>
      </c>
      <c r="E11">
        <v>2</v>
      </c>
      <c r="F11">
        <v>2</v>
      </c>
      <c r="G11">
        <v>1</v>
      </c>
      <c r="H11">
        <v>5</v>
      </c>
      <c r="I11">
        <v>1</v>
      </c>
      <c r="J11">
        <v>1</v>
      </c>
      <c r="K11">
        <v>2</v>
      </c>
      <c r="L11">
        <v>1</v>
      </c>
      <c r="M11">
        <v>4</v>
      </c>
      <c r="N11">
        <v>2</v>
      </c>
      <c r="O11">
        <v>3</v>
      </c>
      <c r="P11">
        <v>4</v>
      </c>
      <c r="Q11">
        <v>2</v>
      </c>
      <c r="R11">
        <v>1</v>
      </c>
      <c r="S11">
        <v>2</v>
      </c>
      <c r="T11">
        <v>1</v>
      </c>
      <c r="U11">
        <v>1</v>
      </c>
      <c r="V11"/>
      <c r="W11"/>
      <c r="X11"/>
      <c r="Y11">
        <v>3</v>
      </c>
      <c r="Z11">
        <v>3</v>
      </c>
      <c r="AA11">
        <v>1</v>
      </c>
      <c r="AB11"/>
      <c r="AC11"/>
      <c r="AD11">
        <v>1</v>
      </c>
      <c r="AE11">
        <v>1</v>
      </c>
      <c r="AF11">
        <v>1</v>
      </c>
      <c r="AG11">
        <v>4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2</v>
      </c>
      <c r="AX11">
        <v>1</v>
      </c>
      <c r="AY11">
        <v>3</v>
      </c>
      <c r="AZ11">
        <v>1</v>
      </c>
      <c r="BA11">
        <v>804</v>
      </c>
    </row>
    <row r="12" spans="1:53" ht="15" x14ac:dyDescent="0.25">
      <c r="A12" s="1">
        <v>2406</v>
      </c>
      <c r="B12">
        <v>3</v>
      </c>
      <c r="C12">
        <v>2</v>
      </c>
      <c r="D12">
        <v>4</v>
      </c>
      <c r="E12">
        <v>2</v>
      </c>
      <c r="F12">
        <v>2</v>
      </c>
      <c r="G12">
        <v>1</v>
      </c>
      <c r="H12">
        <v>5</v>
      </c>
      <c r="I12">
        <v>1</v>
      </c>
      <c r="J12">
        <v>1</v>
      </c>
      <c r="K12">
        <v>2</v>
      </c>
      <c r="L12">
        <v>1</v>
      </c>
      <c r="M12">
        <v>2</v>
      </c>
      <c r="N12">
        <v>2</v>
      </c>
      <c r="O12">
        <v>2</v>
      </c>
      <c r="P12">
        <v>1</v>
      </c>
      <c r="Q12">
        <v>1</v>
      </c>
      <c r="R12">
        <v>1</v>
      </c>
      <c r="S12">
        <v>3</v>
      </c>
      <c r="T12">
        <v>1</v>
      </c>
      <c r="U12">
        <v>2</v>
      </c>
      <c r="V12"/>
      <c r="W12"/>
      <c r="X12"/>
      <c r="Y12">
        <v>2</v>
      </c>
      <c r="Z12">
        <v>2</v>
      </c>
      <c r="AA12">
        <v>1</v>
      </c>
      <c r="AB12"/>
      <c r="AC12"/>
      <c r="AD12">
        <v>1</v>
      </c>
      <c r="AE12">
        <v>1</v>
      </c>
      <c r="AF12">
        <v>1</v>
      </c>
      <c r="AG12">
        <v>2</v>
      </c>
      <c r="AH12">
        <v>2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4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804</v>
      </c>
    </row>
    <row r="13" spans="1:53" ht="15" x14ac:dyDescent="0.25">
      <c r="A13" s="1">
        <v>2407</v>
      </c>
      <c r="B13">
        <v>2</v>
      </c>
      <c r="C13">
        <v>2</v>
      </c>
      <c r="D13">
        <v>3</v>
      </c>
      <c r="E13">
        <v>3</v>
      </c>
      <c r="F13">
        <v>2</v>
      </c>
      <c r="G13">
        <v>1</v>
      </c>
      <c r="H13">
        <v>5</v>
      </c>
      <c r="I13">
        <v>2</v>
      </c>
      <c r="J13">
        <v>2</v>
      </c>
      <c r="K13">
        <v>1</v>
      </c>
      <c r="L13">
        <v>1</v>
      </c>
      <c r="M13">
        <v>3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1</v>
      </c>
      <c r="U13">
        <v>2</v>
      </c>
      <c r="V13"/>
      <c r="W13"/>
      <c r="X13"/>
      <c r="Y13">
        <v>2</v>
      </c>
      <c r="Z13">
        <v>2</v>
      </c>
      <c r="AA13">
        <v>1</v>
      </c>
      <c r="AB13"/>
      <c r="AC13"/>
      <c r="AD13">
        <v>2</v>
      </c>
      <c r="AE13">
        <v>2</v>
      </c>
      <c r="AF13">
        <v>1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2</v>
      </c>
      <c r="AM13">
        <v>2</v>
      </c>
      <c r="AN13">
        <v>1</v>
      </c>
      <c r="AO13">
        <v>2</v>
      </c>
      <c r="AP13">
        <v>2</v>
      </c>
      <c r="AQ13">
        <v>2</v>
      </c>
      <c r="AR13">
        <v>4</v>
      </c>
      <c r="AS13">
        <v>1</v>
      </c>
      <c r="AT13">
        <v>4</v>
      </c>
      <c r="AU13">
        <v>2</v>
      </c>
      <c r="AV13">
        <v>3</v>
      </c>
      <c r="AW13">
        <v>1</v>
      </c>
      <c r="AX13">
        <v>1</v>
      </c>
      <c r="AY13">
        <v>3</v>
      </c>
      <c r="AZ13">
        <v>1</v>
      </c>
      <c r="BA13">
        <v>804</v>
      </c>
    </row>
    <row r="14" spans="1:53" ht="15" x14ac:dyDescent="0.25">
      <c r="A14" s="1">
        <v>2408</v>
      </c>
      <c r="B14">
        <v>2</v>
      </c>
      <c r="C14">
        <v>2</v>
      </c>
      <c r="D14">
        <v>4</v>
      </c>
      <c r="E14">
        <v>3</v>
      </c>
      <c r="F14">
        <v>2</v>
      </c>
      <c r="G14">
        <v>1</v>
      </c>
      <c r="H14">
        <v>4</v>
      </c>
      <c r="I14">
        <v>1</v>
      </c>
      <c r="J14">
        <v>1</v>
      </c>
      <c r="K14">
        <v>2</v>
      </c>
      <c r="L14">
        <v>1</v>
      </c>
      <c r="M14">
        <v>4</v>
      </c>
      <c r="N14">
        <v>2</v>
      </c>
      <c r="O14">
        <v>1</v>
      </c>
      <c r="P14">
        <v>2</v>
      </c>
      <c r="Q14">
        <v>1</v>
      </c>
      <c r="R14">
        <v>1</v>
      </c>
      <c r="S14">
        <v>1</v>
      </c>
      <c r="T14">
        <v>1</v>
      </c>
      <c r="U14">
        <v>1</v>
      </c>
      <c r="V14"/>
      <c r="W14"/>
      <c r="X14"/>
      <c r="Y14">
        <v>1</v>
      </c>
      <c r="Z14">
        <v>1</v>
      </c>
      <c r="AA14">
        <v>1</v>
      </c>
      <c r="AB14"/>
      <c r="AC14"/>
      <c r="AD14">
        <v>1</v>
      </c>
      <c r="AE14">
        <v>1</v>
      </c>
      <c r="AF14">
        <v>1</v>
      </c>
      <c r="AG14">
        <v>4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4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804</v>
      </c>
    </row>
    <row r="15" spans="1:53" ht="15" x14ac:dyDescent="0.25">
      <c r="A15" s="1">
        <v>2409</v>
      </c>
      <c r="B15">
        <v>3</v>
      </c>
      <c r="C15">
        <v>1</v>
      </c>
      <c r="D15">
        <v>5</v>
      </c>
      <c r="E15">
        <v>3</v>
      </c>
      <c r="F15">
        <v>2</v>
      </c>
      <c r="G15">
        <v>1</v>
      </c>
      <c r="H15">
        <v>5</v>
      </c>
      <c r="I15">
        <v>1</v>
      </c>
      <c r="J15">
        <v>1</v>
      </c>
      <c r="K15">
        <v>2</v>
      </c>
      <c r="L15">
        <v>1</v>
      </c>
      <c r="M15">
        <v>3</v>
      </c>
      <c r="N15">
        <v>2</v>
      </c>
      <c r="O15">
        <v>1</v>
      </c>
      <c r="P15">
        <v>4</v>
      </c>
      <c r="Q15">
        <v>1</v>
      </c>
      <c r="R15">
        <v>1</v>
      </c>
      <c r="S15">
        <v>2</v>
      </c>
      <c r="T15">
        <v>1</v>
      </c>
      <c r="U15">
        <v>1</v>
      </c>
      <c r="V15"/>
      <c r="W15"/>
      <c r="X15"/>
      <c r="Y15">
        <v>2</v>
      </c>
      <c r="Z15">
        <v>1</v>
      </c>
      <c r="AA15">
        <v>1</v>
      </c>
      <c r="AB15"/>
      <c r="AC15"/>
      <c r="AD15">
        <v>2</v>
      </c>
      <c r="AE15">
        <v>1</v>
      </c>
      <c r="AF15">
        <v>2</v>
      </c>
      <c r="AG15">
        <v>2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2</v>
      </c>
      <c r="AO15">
        <v>1</v>
      </c>
      <c r="AP15">
        <v>2</v>
      </c>
      <c r="AQ15">
        <v>1</v>
      </c>
      <c r="AR15">
        <v>5</v>
      </c>
      <c r="AS15">
        <v>2</v>
      </c>
      <c r="AT15">
        <v>2</v>
      </c>
      <c r="AU15">
        <v>2</v>
      </c>
      <c r="AV15">
        <v>4</v>
      </c>
      <c r="AW15">
        <v>1</v>
      </c>
      <c r="AX15">
        <v>1</v>
      </c>
      <c r="AY15">
        <v>3</v>
      </c>
      <c r="AZ15">
        <v>1</v>
      </c>
      <c r="BA15">
        <v>804</v>
      </c>
    </row>
    <row r="16" spans="1:53" ht="15" x14ac:dyDescent="0.25">
      <c r="A16" s="1">
        <v>2410</v>
      </c>
      <c r="B16">
        <v>3</v>
      </c>
      <c r="C16">
        <v>2</v>
      </c>
      <c r="D16">
        <v>3</v>
      </c>
      <c r="E16">
        <v>3</v>
      </c>
      <c r="F16">
        <v>2</v>
      </c>
      <c r="G16">
        <v>1</v>
      </c>
      <c r="H16">
        <v>4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2</v>
      </c>
      <c r="P16">
        <v>3</v>
      </c>
      <c r="Q16">
        <v>1</v>
      </c>
      <c r="R16">
        <v>2</v>
      </c>
      <c r="S16">
        <v>2</v>
      </c>
      <c r="T16">
        <v>2</v>
      </c>
      <c r="U16">
        <v>3</v>
      </c>
      <c r="V16"/>
      <c r="W16"/>
      <c r="X16"/>
      <c r="Y16">
        <v>2</v>
      </c>
      <c r="Z16">
        <v>2</v>
      </c>
      <c r="AA16">
        <v>2</v>
      </c>
      <c r="AB16"/>
      <c r="AC16"/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3</v>
      </c>
      <c r="AM16">
        <v>2</v>
      </c>
      <c r="AN16">
        <v>2</v>
      </c>
      <c r="AO16">
        <v>2</v>
      </c>
      <c r="AP16">
        <v>2</v>
      </c>
      <c r="AQ16">
        <v>1</v>
      </c>
      <c r="AR16">
        <v>5</v>
      </c>
      <c r="AS16">
        <v>1</v>
      </c>
      <c r="AT16">
        <v>2</v>
      </c>
      <c r="AU16">
        <v>2</v>
      </c>
      <c r="AV16">
        <v>3</v>
      </c>
      <c r="AW16">
        <v>1</v>
      </c>
      <c r="AX16">
        <v>1</v>
      </c>
      <c r="AY16">
        <v>1</v>
      </c>
      <c r="AZ16">
        <v>2</v>
      </c>
      <c r="BA16">
        <v>804</v>
      </c>
    </row>
    <row r="17" spans="1:53" ht="15" x14ac:dyDescent="0.25">
      <c r="A17" s="1">
        <v>2411</v>
      </c>
      <c r="B17">
        <v>6</v>
      </c>
      <c r="C17">
        <v>2</v>
      </c>
      <c r="D17">
        <v>6</v>
      </c>
      <c r="E17">
        <v>6</v>
      </c>
      <c r="F17">
        <v>2</v>
      </c>
      <c r="G17">
        <v>1</v>
      </c>
      <c r="H17">
        <v>4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/>
      <c r="W17"/>
      <c r="X17"/>
      <c r="Y17">
        <v>1</v>
      </c>
      <c r="Z17">
        <v>1</v>
      </c>
      <c r="AA17">
        <v>1</v>
      </c>
      <c r="AB17"/>
      <c r="AC17"/>
      <c r="AD17">
        <v>2</v>
      </c>
      <c r="AE17">
        <v>1</v>
      </c>
      <c r="AF17">
        <v>1</v>
      </c>
      <c r="AG17">
        <v>2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2</v>
      </c>
      <c r="AQ17">
        <v>1</v>
      </c>
      <c r="AR17">
        <v>5</v>
      </c>
      <c r="AS17">
        <v>1</v>
      </c>
      <c r="AT17">
        <v>2</v>
      </c>
      <c r="AU17">
        <v>2</v>
      </c>
      <c r="AV17">
        <v>1</v>
      </c>
      <c r="AW17">
        <v>1</v>
      </c>
      <c r="AX17">
        <v>1</v>
      </c>
      <c r="AY17">
        <v>3</v>
      </c>
      <c r="AZ17">
        <v>1</v>
      </c>
      <c r="BA17">
        <v>804</v>
      </c>
    </row>
    <row r="18" spans="1:53" ht="15" x14ac:dyDescent="0.25">
      <c r="A18" s="1">
        <v>2412</v>
      </c>
      <c r="B18">
        <v>3</v>
      </c>
      <c r="C18">
        <v>1</v>
      </c>
      <c r="D18">
        <v>2</v>
      </c>
      <c r="E18">
        <v>2</v>
      </c>
      <c r="F18">
        <v>1</v>
      </c>
      <c r="G18">
        <v>1</v>
      </c>
      <c r="H18">
        <v>3</v>
      </c>
      <c r="I18">
        <v>1</v>
      </c>
      <c r="J18">
        <v>1</v>
      </c>
      <c r="K18">
        <v>2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2</v>
      </c>
      <c r="T18">
        <v>1</v>
      </c>
      <c r="U18">
        <v>1</v>
      </c>
      <c r="V18"/>
      <c r="W18"/>
      <c r="X18"/>
      <c r="Y18"/>
      <c r="Z18"/>
      <c r="AA18"/>
      <c r="AB18">
        <v>1</v>
      </c>
      <c r="AC18">
        <v>1</v>
      </c>
      <c r="AD18">
        <v>1</v>
      </c>
      <c r="AE18">
        <v>1</v>
      </c>
      <c r="AF18">
        <v>1</v>
      </c>
      <c r="AG18">
        <v>4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4</v>
      </c>
      <c r="AW18">
        <v>1</v>
      </c>
      <c r="AX18">
        <v>2</v>
      </c>
      <c r="AY18">
        <v>1</v>
      </c>
      <c r="AZ18">
        <v>1</v>
      </c>
      <c r="BA18">
        <v>804</v>
      </c>
    </row>
    <row r="19" spans="1:53" ht="15" x14ac:dyDescent="0.25">
      <c r="A19" s="1">
        <v>2413</v>
      </c>
      <c r="B19">
        <v>3</v>
      </c>
      <c r="C19">
        <v>2</v>
      </c>
      <c r="D19">
        <v>5</v>
      </c>
      <c r="E19">
        <v>5</v>
      </c>
      <c r="F19">
        <v>2</v>
      </c>
      <c r="G19">
        <v>1</v>
      </c>
      <c r="H19">
        <v>4</v>
      </c>
      <c r="I19">
        <v>1</v>
      </c>
      <c r="J19">
        <v>1</v>
      </c>
      <c r="K19">
        <v>2</v>
      </c>
      <c r="L19">
        <v>1</v>
      </c>
      <c r="M19">
        <v>2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/>
      <c r="W19"/>
      <c r="X19"/>
      <c r="Y19">
        <v>1</v>
      </c>
      <c r="Z19">
        <v>1</v>
      </c>
      <c r="AA19">
        <v>1</v>
      </c>
      <c r="AB19"/>
      <c r="AC19"/>
      <c r="AD19">
        <v>2</v>
      </c>
      <c r="AE19">
        <v>1</v>
      </c>
      <c r="AF19">
        <v>1</v>
      </c>
      <c r="AG19">
        <v>2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1</v>
      </c>
      <c r="AY19">
        <v>3</v>
      </c>
      <c r="AZ19">
        <v>1</v>
      </c>
      <c r="BA19">
        <v>804</v>
      </c>
    </row>
    <row r="20" spans="1:53" ht="15" x14ac:dyDescent="0.25">
      <c r="A20" s="1">
        <v>2414</v>
      </c>
      <c r="B20">
        <v>5</v>
      </c>
      <c r="C20">
        <v>1</v>
      </c>
      <c r="D20">
        <v>8</v>
      </c>
      <c r="E20">
        <v>4</v>
      </c>
      <c r="F20">
        <v>4</v>
      </c>
      <c r="G20">
        <v>1</v>
      </c>
      <c r="H20">
        <v>5</v>
      </c>
      <c r="I20">
        <v>2</v>
      </c>
      <c r="J20">
        <v>1</v>
      </c>
      <c r="K20">
        <v>2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2</v>
      </c>
      <c r="T20">
        <v>1</v>
      </c>
      <c r="U20">
        <v>1</v>
      </c>
      <c r="V20"/>
      <c r="W20"/>
      <c r="X20"/>
      <c r="Y20"/>
      <c r="Z20"/>
      <c r="AA20"/>
      <c r="AB20"/>
      <c r="AC20"/>
      <c r="AD20">
        <v>1</v>
      </c>
      <c r="AE20">
        <v>1</v>
      </c>
      <c r="AF20">
        <v>1</v>
      </c>
      <c r="AG20">
        <v>2</v>
      </c>
      <c r="AH20">
        <v>2</v>
      </c>
      <c r="AI20">
        <v>1</v>
      </c>
      <c r="AJ20">
        <v>2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1</v>
      </c>
      <c r="AU20">
        <v>1</v>
      </c>
      <c r="AV20">
        <v>2</v>
      </c>
      <c r="AW20">
        <v>1</v>
      </c>
      <c r="AX20">
        <v>2</v>
      </c>
      <c r="AY20">
        <v>2</v>
      </c>
      <c r="AZ20">
        <v>1</v>
      </c>
      <c r="BA20">
        <v>804</v>
      </c>
    </row>
    <row r="21" spans="1:53" ht="15" x14ac:dyDescent="0.25">
      <c r="A21" s="1">
        <v>2415</v>
      </c>
      <c r="B21">
        <v>3</v>
      </c>
      <c r="C21">
        <v>2</v>
      </c>
      <c r="D21">
        <v>3</v>
      </c>
      <c r="E21">
        <v>3</v>
      </c>
      <c r="F21">
        <v>2</v>
      </c>
      <c r="G21">
        <v>1</v>
      </c>
      <c r="H21">
        <v>3</v>
      </c>
      <c r="I21">
        <v>1</v>
      </c>
      <c r="J21">
        <v>2</v>
      </c>
      <c r="K21">
        <v>2</v>
      </c>
      <c r="L21">
        <v>1</v>
      </c>
      <c r="M21">
        <v>3</v>
      </c>
      <c r="N21">
        <v>1</v>
      </c>
      <c r="O21">
        <v>2</v>
      </c>
      <c r="P21">
        <v>2</v>
      </c>
      <c r="Q21">
        <v>1</v>
      </c>
      <c r="R21">
        <v>1</v>
      </c>
      <c r="S21">
        <v>2</v>
      </c>
      <c r="T21">
        <v>1</v>
      </c>
      <c r="U21">
        <v>1</v>
      </c>
      <c r="V21"/>
      <c r="W21"/>
      <c r="X21"/>
      <c r="Y21">
        <v>1</v>
      </c>
      <c r="Z21">
        <v>1</v>
      </c>
      <c r="AA21">
        <v>1</v>
      </c>
      <c r="AB21"/>
      <c r="AC21"/>
      <c r="AD21">
        <v>2</v>
      </c>
      <c r="AE21">
        <v>1</v>
      </c>
      <c r="AF21">
        <v>1</v>
      </c>
      <c r="AG21">
        <v>4</v>
      </c>
      <c r="AH21">
        <v>1</v>
      </c>
      <c r="AI21">
        <v>1</v>
      </c>
      <c r="AJ21">
        <v>2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3</v>
      </c>
      <c r="AS21">
        <v>1</v>
      </c>
      <c r="AT21">
        <v>1</v>
      </c>
      <c r="AU21">
        <v>1</v>
      </c>
      <c r="AV21">
        <v>4</v>
      </c>
      <c r="AW21">
        <v>1</v>
      </c>
      <c r="AX21">
        <v>1</v>
      </c>
      <c r="AY21">
        <v>1</v>
      </c>
      <c r="AZ21">
        <v>1</v>
      </c>
      <c r="BA21">
        <v>804</v>
      </c>
    </row>
    <row r="22" spans="1:53" ht="15" x14ac:dyDescent="0.25">
      <c r="A22" s="1">
        <v>2416</v>
      </c>
      <c r="B22">
        <v>4</v>
      </c>
      <c r="C22">
        <v>2</v>
      </c>
      <c r="D22">
        <v>6</v>
      </c>
      <c r="E22">
        <v>6</v>
      </c>
      <c r="F22">
        <v>2</v>
      </c>
      <c r="G22">
        <v>1</v>
      </c>
      <c r="H22">
        <v>4</v>
      </c>
      <c r="I22">
        <v>2</v>
      </c>
      <c r="J22">
        <v>1</v>
      </c>
      <c r="K22">
        <v>2</v>
      </c>
      <c r="L22">
        <v>1</v>
      </c>
      <c r="M22">
        <v>3</v>
      </c>
      <c r="N22">
        <v>1</v>
      </c>
      <c r="O22">
        <v>1</v>
      </c>
      <c r="P22">
        <v>1</v>
      </c>
      <c r="Q22">
        <v>1</v>
      </c>
      <c r="R22">
        <v>2</v>
      </c>
      <c r="S22">
        <v>2</v>
      </c>
      <c r="T22">
        <v>1</v>
      </c>
      <c r="U22">
        <v>1</v>
      </c>
      <c r="V22"/>
      <c r="W22"/>
      <c r="X22"/>
      <c r="Y22">
        <v>2</v>
      </c>
      <c r="Z22">
        <v>2</v>
      </c>
      <c r="AA22">
        <v>1</v>
      </c>
      <c r="AB22"/>
      <c r="AC22"/>
      <c r="AD22">
        <v>2</v>
      </c>
      <c r="AE22">
        <v>1</v>
      </c>
      <c r="AF22">
        <v>2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804</v>
      </c>
    </row>
    <row r="23" spans="1:53" ht="15" x14ac:dyDescent="0.25">
      <c r="A23" s="1">
        <v>2417</v>
      </c>
      <c r="B23">
        <v>2</v>
      </c>
      <c r="C23">
        <v>2</v>
      </c>
      <c r="D23">
        <v>3</v>
      </c>
      <c r="E23">
        <v>2</v>
      </c>
      <c r="F23">
        <v>2</v>
      </c>
      <c r="G23">
        <v>1</v>
      </c>
      <c r="H23">
        <v>5</v>
      </c>
      <c r="I23">
        <v>1</v>
      </c>
      <c r="J23">
        <v>2</v>
      </c>
      <c r="K23">
        <v>2</v>
      </c>
      <c r="L23">
        <v>1</v>
      </c>
      <c r="M23">
        <v>4</v>
      </c>
      <c r="N23">
        <v>1</v>
      </c>
      <c r="O23">
        <v>3</v>
      </c>
      <c r="P23">
        <v>4</v>
      </c>
      <c r="Q23">
        <v>1</v>
      </c>
      <c r="R23">
        <v>1</v>
      </c>
      <c r="S23">
        <v>2</v>
      </c>
      <c r="T23">
        <v>1</v>
      </c>
      <c r="U23">
        <v>1</v>
      </c>
      <c r="V23"/>
      <c r="W23"/>
      <c r="X23"/>
      <c r="Y23">
        <v>3</v>
      </c>
      <c r="Z23">
        <v>3</v>
      </c>
      <c r="AA23">
        <v>3</v>
      </c>
      <c r="AB23"/>
      <c r="AC23"/>
      <c r="AD23">
        <v>2</v>
      </c>
      <c r="AE23">
        <v>2</v>
      </c>
      <c r="AF23">
        <v>2</v>
      </c>
      <c r="AG23">
        <v>2</v>
      </c>
      <c r="AH23">
        <v>2</v>
      </c>
      <c r="AI23">
        <v>1</v>
      </c>
      <c r="AJ23">
        <v>1</v>
      </c>
      <c r="AK23">
        <v>1</v>
      </c>
      <c r="AL23">
        <v>2</v>
      </c>
      <c r="AM23">
        <v>2</v>
      </c>
      <c r="AN23">
        <v>2</v>
      </c>
      <c r="AO23">
        <v>1</v>
      </c>
      <c r="AP23">
        <v>2</v>
      </c>
      <c r="AQ23">
        <v>2</v>
      </c>
      <c r="AR23">
        <v>2</v>
      </c>
      <c r="AS23">
        <v>1</v>
      </c>
      <c r="AT23">
        <v>2</v>
      </c>
      <c r="AU23">
        <v>2</v>
      </c>
      <c r="AV23">
        <v>4</v>
      </c>
      <c r="AW23">
        <v>1</v>
      </c>
      <c r="AX23">
        <v>2</v>
      </c>
      <c r="AY23">
        <v>2</v>
      </c>
      <c r="AZ23">
        <v>1</v>
      </c>
      <c r="BA23">
        <v>804</v>
      </c>
    </row>
    <row r="24" spans="1:53" ht="15" x14ac:dyDescent="0.25">
      <c r="A24" s="1">
        <v>2418</v>
      </c>
      <c r="B24">
        <v>4</v>
      </c>
      <c r="C24">
        <v>2</v>
      </c>
      <c r="D24">
        <v>7</v>
      </c>
      <c r="E24">
        <v>4</v>
      </c>
      <c r="F24">
        <v>2</v>
      </c>
      <c r="G24">
        <v>1</v>
      </c>
      <c r="H24">
        <v>5</v>
      </c>
      <c r="I24">
        <v>2</v>
      </c>
      <c r="J24">
        <v>1</v>
      </c>
      <c r="K24">
        <v>2</v>
      </c>
      <c r="L24">
        <v>2</v>
      </c>
      <c r="M24">
        <v>4</v>
      </c>
      <c r="N24">
        <v>1</v>
      </c>
      <c r="O24">
        <v>1</v>
      </c>
      <c r="P24">
        <v>2</v>
      </c>
      <c r="Q24">
        <v>1</v>
      </c>
      <c r="R24">
        <v>1</v>
      </c>
      <c r="S24">
        <v>2</v>
      </c>
      <c r="T24">
        <v>1</v>
      </c>
      <c r="U24">
        <v>2</v>
      </c>
      <c r="V24"/>
      <c r="W24"/>
      <c r="X24"/>
      <c r="Y24">
        <v>2</v>
      </c>
      <c r="Z24">
        <v>2</v>
      </c>
      <c r="AA24">
        <v>1</v>
      </c>
      <c r="AB24"/>
      <c r="AC24"/>
      <c r="AD24">
        <v>2</v>
      </c>
      <c r="AE24">
        <v>1</v>
      </c>
      <c r="AF24">
        <v>1</v>
      </c>
      <c r="AG24">
        <v>2</v>
      </c>
      <c r="AH24">
        <v>2</v>
      </c>
      <c r="AI24">
        <v>1</v>
      </c>
      <c r="AJ24">
        <v>2</v>
      </c>
      <c r="AK24">
        <v>2</v>
      </c>
      <c r="AL24">
        <v>1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2</v>
      </c>
      <c r="AW24">
        <v>1</v>
      </c>
      <c r="AX24">
        <v>1</v>
      </c>
      <c r="AY24">
        <v>3</v>
      </c>
      <c r="AZ24">
        <v>1</v>
      </c>
      <c r="BA24">
        <v>804</v>
      </c>
    </row>
    <row r="25" spans="1:53" ht="15" x14ac:dyDescent="0.25">
      <c r="A25" s="1">
        <v>2419</v>
      </c>
      <c r="B25">
        <v>2</v>
      </c>
      <c r="C25">
        <v>2</v>
      </c>
      <c r="D25">
        <v>3</v>
      </c>
      <c r="E25">
        <v>3</v>
      </c>
      <c r="F25">
        <v>2</v>
      </c>
      <c r="G25">
        <v>1</v>
      </c>
      <c r="H25">
        <v>5</v>
      </c>
      <c r="I25">
        <v>1</v>
      </c>
      <c r="J25">
        <v>2</v>
      </c>
      <c r="K25">
        <v>2</v>
      </c>
      <c r="L25">
        <v>1</v>
      </c>
      <c r="M25">
        <v>4</v>
      </c>
      <c r="N25">
        <v>3</v>
      </c>
      <c r="O25">
        <v>2</v>
      </c>
      <c r="P25">
        <v>2</v>
      </c>
      <c r="Q25">
        <v>1</v>
      </c>
      <c r="R25">
        <v>2</v>
      </c>
      <c r="S25">
        <v>2</v>
      </c>
      <c r="T25">
        <v>1</v>
      </c>
      <c r="U25">
        <v>2</v>
      </c>
      <c r="V25"/>
      <c r="W25"/>
      <c r="X25"/>
      <c r="Y25">
        <v>3</v>
      </c>
      <c r="Z25">
        <v>3</v>
      </c>
      <c r="AA25">
        <v>1</v>
      </c>
      <c r="AB25"/>
      <c r="AC25"/>
      <c r="AD25">
        <v>3</v>
      </c>
      <c r="AE25">
        <v>2</v>
      </c>
      <c r="AF25">
        <v>2</v>
      </c>
      <c r="AG25">
        <v>1</v>
      </c>
      <c r="AH25">
        <v>2</v>
      </c>
      <c r="AI25">
        <v>2</v>
      </c>
      <c r="AJ25">
        <v>1</v>
      </c>
      <c r="AK25">
        <v>1</v>
      </c>
      <c r="AL25">
        <v>4</v>
      </c>
      <c r="AM25">
        <v>2</v>
      </c>
      <c r="AN25">
        <v>2</v>
      </c>
      <c r="AO25">
        <v>2</v>
      </c>
      <c r="AP25">
        <v>2</v>
      </c>
      <c r="AQ25">
        <v>1</v>
      </c>
      <c r="AR25">
        <v>2</v>
      </c>
      <c r="AS25">
        <v>2</v>
      </c>
      <c r="AT25">
        <v>1</v>
      </c>
      <c r="AU25">
        <v>2</v>
      </c>
      <c r="AV25">
        <v>4</v>
      </c>
      <c r="AW25">
        <v>1</v>
      </c>
      <c r="AX25">
        <v>1</v>
      </c>
      <c r="AY25">
        <v>2</v>
      </c>
      <c r="AZ25">
        <v>1</v>
      </c>
      <c r="BA25">
        <v>804</v>
      </c>
    </row>
    <row r="26" spans="1:53" ht="15" x14ac:dyDescent="0.25">
      <c r="A26" s="1">
        <v>2420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5</v>
      </c>
      <c r="I26">
        <v>2</v>
      </c>
      <c r="J26">
        <v>1</v>
      </c>
      <c r="K26">
        <v>2</v>
      </c>
      <c r="L26">
        <v>2</v>
      </c>
      <c r="M26">
        <v>3</v>
      </c>
      <c r="N26">
        <v>2</v>
      </c>
      <c r="O26">
        <v>2</v>
      </c>
      <c r="P26">
        <v>2</v>
      </c>
      <c r="Q26">
        <v>1</v>
      </c>
      <c r="R26">
        <v>1</v>
      </c>
      <c r="S26">
        <v>3</v>
      </c>
      <c r="T26">
        <v>1</v>
      </c>
      <c r="U26">
        <v>2</v>
      </c>
      <c r="V26"/>
      <c r="W26"/>
      <c r="X26"/>
      <c r="Y26">
        <v>2</v>
      </c>
      <c r="Z26">
        <v>2</v>
      </c>
      <c r="AA26">
        <v>2</v>
      </c>
      <c r="AB26"/>
      <c r="AC26"/>
      <c r="AD26">
        <v>2</v>
      </c>
      <c r="AE26">
        <v>1</v>
      </c>
      <c r="AF26">
        <v>1</v>
      </c>
      <c r="AG26">
        <v>2</v>
      </c>
      <c r="AH26">
        <v>2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2</v>
      </c>
      <c r="AQ26">
        <v>1</v>
      </c>
      <c r="AR26">
        <v>3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804</v>
      </c>
    </row>
    <row r="27" spans="1:53" ht="15" x14ac:dyDescent="0.25">
      <c r="A27" s="1">
        <v>2421</v>
      </c>
      <c r="B27">
        <v>2</v>
      </c>
      <c r="C27">
        <v>1</v>
      </c>
      <c r="D27">
        <v>2</v>
      </c>
      <c r="E27">
        <v>2</v>
      </c>
      <c r="F27">
        <v>2</v>
      </c>
      <c r="G27">
        <v>1</v>
      </c>
      <c r="H27">
        <v>5</v>
      </c>
      <c r="I27">
        <v>1</v>
      </c>
      <c r="J27">
        <v>1</v>
      </c>
      <c r="K27">
        <v>2</v>
      </c>
      <c r="L27">
        <v>1</v>
      </c>
      <c r="M27">
        <v>1</v>
      </c>
      <c r="N27">
        <v>1</v>
      </c>
      <c r="O27">
        <v>3</v>
      </c>
      <c r="P27">
        <v>2</v>
      </c>
      <c r="Q27">
        <v>1</v>
      </c>
      <c r="R27">
        <v>1</v>
      </c>
      <c r="S27">
        <v>2</v>
      </c>
      <c r="T27">
        <v>1</v>
      </c>
      <c r="U27">
        <v>1</v>
      </c>
      <c r="V27"/>
      <c r="W27"/>
      <c r="X27"/>
      <c r="Y27">
        <v>1</v>
      </c>
      <c r="Z27">
        <v>1</v>
      </c>
      <c r="AA27">
        <v>1</v>
      </c>
      <c r="AB27"/>
      <c r="AC27"/>
      <c r="AD27">
        <v>1</v>
      </c>
      <c r="AE27">
        <v>1</v>
      </c>
      <c r="AF27">
        <v>1</v>
      </c>
      <c r="AG27">
        <v>3</v>
      </c>
      <c r="AH27">
        <v>1</v>
      </c>
      <c r="AI27">
        <v>1</v>
      </c>
      <c r="AJ27">
        <v>1</v>
      </c>
      <c r="AK27">
        <v>1</v>
      </c>
      <c r="AL27">
        <v>2</v>
      </c>
      <c r="AM27">
        <v>2</v>
      </c>
      <c r="AN27">
        <v>2</v>
      </c>
      <c r="AO27">
        <v>1</v>
      </c>
      <c r="AP27">
        <v>2</v>
      </c>
      <c r="AQ27">
        <v>1</v>
      </c>
      <c r="AR27">
        <v>5</v>
      </c>
      <c r="AS27">
        <v>1</v>
      </c>
      <c r="AT27">
        <v>2</v>
      </c>
      <c r="AU27">
        <v>2</v>
      </c>
      <c r="AV27">
        <v>1</v>
      </c>
      <c r="AW27">
        <v>1</v>
      </c>
      <c r="AX27">
        <v>1</v>
      </c>
      <c r="AY27">
        <v>2</v>
      </c>
      <c r="AZ27">
        <v>1</v>
      </c>
      <c r="BA27">
        <v>804</v>
      </c>
    </row>
    <row r="28" spans="1:53" ht="15" x14ac:dyDescent="0.25">
      <c r="A28" s="1">
        <v>2422</v>
      </c>
      <c r="B28">
        <v>4</v>
      </c>
      <c r="C28">
        <v>1</v>
      </c>
      <c r="D28">
        <v>3</v>
      </c>
      <c r="E28">
        <v>3</v>
      </c>
      <c r="F28">
        <v>2</v>
      </c>
      <c r="G28">
        <v>1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/>
      <c r="W28"/>
      <c r="X28"/>
      <c r="Y28">
        <v>2</v>
      </c>
      <c r="Z28">
        <v>1</v>
      </c>
      <c r="AA28">
        <v>1</v>
      </c>
      <c r="AB28"/>
      <c r="AC28"/>
      <c r="AD28">
        <v>1</v>
      </c>
      <c r="AE28">
        <v>1</v>
      </c>
      <c r="AF28">
        <v>1</v>
      </c>
      <c r="AG28">
        <v>4</v>
      </c>
      <c r="AH28">
        <v>1</v>
      </c>
      <c r="AI28">
        <v>1</v>
      </c>
      <c r="AJ28">
        <v>2</v>
      </c>
      <c r="AK28">
        <v>2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5</v>
      </c>
      <c r="AS28">
        <v>1</v>
      </c>
      <c r="AT28">
        <v>2</v>
      </c>
      <c r="AU28">
        <v>2</v>
      </c>
      <c r="AV28">
        <v>1</v>
      </c>
      <c r="AW28">
        <v>1</v>
      </c>
      <c r="AX28">
        <v>2</v>
      </c>
      <c r="AY28">
        <v>4</v>
      </c>
      <c r="AZ28">
        <v>1</v>
      </c>
      <c r="BA28">
        <v>804</v>
      </c>
    </row>
    <row r="29" spans="1:53" ht="15" x14ac:dyDescent="0.25">
      <c r="A29" s="1">
        <v>2423</v>
      </c>
      <c r="B29">
        <v>5</v>
      </c>
      <c r="C29">
        <v>1</v>
      </c>
      <c r="D29">
        <v>5</v>
      </c>
      <c r="E29">
        <v>5</v>
      </c>
      <c r="F29">
        <v>2</v>
      </c>
      <c r="G29">
        <v>1</v>
      </c>
      <c r="H29">
        <v>4</v>
      </c>
      <c r="I29">
        <v>2</v>
      </c>
      <c r="J29">
        <v>1</v>
      </c>
      <c r="K29">
        <v>2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2</v>
      </c>
      <c r="T29">
        <v>2</v>
      </c>
      <c r="U29">
        <v>2</v>
      </c>
      <c r="V29"/>
      <c r="W29"/>
      <c r="X29"/>
      <c r="Y29">
        <v>1</v>
      </c>
      <c r="Z29">
        <v>1</v>
      </c>
      <c r="AA29">
        <v>1</v>
      </c>
      <c r="AB29"/>
      <c r="AC29"/>
      <c r="AD29">
        <v>1</v>
      </c>
      <c r="AE29">
        <v>1</v>
      </c>
      <c r="AF29">
        <v>1</v>
      </c>
      <c r="AG29">
        <v>4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2</v>
      </c>
      <c r="AP29">
        <v>2</v>
      </c>
      <c r="AQ29">
        <v>1</v>
      </c>
      <c r="AR29">
        <v>5</v>
      </c>
      <c r="AS29">
        <v>2</v>
      </c>
      <c r="AT29">
        <v>2</v>
      </c>
      <c r="AU29">
        <v>2</v>
      </c>
      <c r="AV29">
        <v>1</v>
      </c>
      <c r="AW29">
        <v>1</v>
      </c>
      <c r="AX29">
        <v>1</v>
      </c>
      <c r="AY29">
        <v>2</v>
      </c>
      <c r="AZ29">
        <v>1</v>
      </c>
      <c r="BA29">
        <v>804</v>
      </c>
    </row>
    <row r="30" spans="1:53" ht="15" x14ac:dyDescent="0.25">
      <c r="A30" s="1">
        <v>2424</v>
      </c>
      <c r="B30">
        <v>2</v>
      </c>
      <c r="C30">
        <v>1</v>
      </c>
      <c r="D30">
        <v>3</v>
      </c>
      <c r="E30">
        <v>2</v>
      </c>
      <c r="F30">
        <v>2</v>
      </c>
      <c r="G30">
        <v>1</v>
      </c>
      <c r="H30">
        <v>5</v>
      </c>
      <c r="I30">
        <v>2</v>
      </c>
      <c r="J30">
        <v>2</v>
      </c>
      <c r="K30">
        <v>1</v>
      </c>
      <c r="L30">
        <v>1</v>
      </c>
      <c r="M30">
        <v>1</v>
      </c>
      <c r="N30">
        <v>2</v>
      </c>
      <c r="O30">
        <v>3</v>
      </c>
      <c r="P30">
        <v>2</v>
      </c>
      <c r="Q30">
        <v>1</v>
      </c>
      <c r="R30">
        <v>1</v>
      </c>
      <c r="S30">
        <v>1</v>
      </c>
      <c r="T30">
        <v>1</v>
      </c>
      <c r="U30">
        <v>1</v>
      </c>
      <c r="V30"/>
      <c r="W30"/>
      <c r="X30"/>
      <c r="Y30">
        <v>3</v>
      </c>
      <c r="Z30">
        <v>2</v>
      </c>
      <c r="AA30">
        <v>1</v>
      </c>
      <c r="AB30"/>
      <c r="AC30"/>
      <c r="AD30">
        <v>2</v>
      </c>
      <c r="AE30">
        <v>2</v>
      </c>
      <c r="AF30">
        <v>1</v>
      </c>
      <c r="AG30">
        <v>4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4</v>
      </c>
      <c r="AS30">
        <v>1</v>
      </c>
      <c r="AT30">
        <v>2</v>
      </c>
      <c r="AU30">
        <v>2</v>
      </c>
      <c r="AV30">
        <v>1</v>
      </c>
      <c r="AW30">
        <v>1</v>
      </c>
      <c r="AX30">
        <v>1</v>
      </c>
      <c r="AY30">
        <v>2</v>
      </c>
      <c r="AZ30">
        <v>1</v>
      </c>
      <c r="BA30">
        <v>804</v>
      </c>
    </row>
    <row r="31" spans="1:53" ht="15" x14ac:dyDescent="0.25">
      <c r="A31" s="1">
        <v>2425</v>
      </c>
      <c r="B31">
        <v>3</v>
      </c>
      <c r="C31">
        <v>2</v>
      </c>
      <c r="D31">
        <v>5</v>
      </c>
      <c r="E31">
        <v>3</v>
      </c>
      <c r="F31">
        <v>2</v>
      </c>
      <c r="G31">
        <v>1</v>
      </c>
      <c r="H31">
        <v>5</v>
      </c>
      <c r="I31">
        <v>1</v>
      </c>
      <c r="J31">
        <v>1</v>
      </c>
      <c r="K31">
        <v>2</v>
      </c>
      <c r="L31">
        <v>2</v>
      </c>
      <c r="M31">
        <v>1</v>
      </c>
      <c r="N31">
        <v>2</v>
      </c>
      <c r="O31">
        <v>1</v>
      </c>
      <c r="P31">
        <v>1</v>
      </c>
      <c r="Q31">
        <v>1</v>
      </c>
      <c r="R31">
        <v>1</v>
      </c>
      <c r="S31">
        <v>2</v>
      </c>
      <c r="T31">
        <v>1</v>
      </c>
      <c r="U31">
        <v>1</v>
      </c>
      <c r="V31"/>
      <c r="W31"/>
      <c r="X31"/>
      <c r="Y31">
        <v>2</v>
      </c>
      <c r="Z31">
        <v>2</v>
      </c>
      <c r="AA31">
        <v>1</v>
      </c>
      <c r="AB31"/>
      <c r="AC31"/>
      <c r="AD31">
        <v>1</v>
      </c>
      <c r="AE31">
        <v>1</v>
      </c>
      <c r="AF31">
        <v>1</v>
      </c>
      <c r="AG31">
        <v>2</v>
      </c>
      <c r="AH31">
        <v>1</v>
      </c>
      <c r="AI31">
        <v>2</v>
      </c>
      <c r="AJ31">
        <v>2</v>
      </c>
      <c r="AK31">
        <v>1</v>
      </c>
      <c r="AL31">
        <v>1</v>
      </c>
      <c r="AM31">
        <v>2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804</v>
      </c>
    </row>
  </sheetData>
  <autoFilter ref="A1:BA3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20</v>
      </c>
      <c r="E4" s="46">
        <f>D4/SUM(D4:D7)</f>
        <v>0.68965517241379315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9</v>
      </c>
      <c r="E5" s="46">
        <f>D5/SUM(D4:D7)</f>
        <v>0.31034482758620691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0.89655172413793105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27</v>
      </c>
      <c r="E11" s="46">
        <f>D11/SUM(D11:D14)</f>
        <v>0.93103448275862066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2</v>
      </c>
      <c r="E12" s="46">
        <f>D12/SUM(D11:D14)</f>
        <v>6.8965517241379309E-2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0.97701149425287348</v>
      </c>
      <c r="E15" s="16"/>
      <c r="F15" s="16"/>
    </row>
    <row r="16" spans="1:6" x14ac:dyDescent="0.25">
      <c r="E16" s="341">
        <f>AVERAGE(D8,D15)</f>
        <v>0.93678160919540221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26</v>
      </c>
      <c r="E21" s="46">
        <f>D21/SUM(D21:D24)</f>
        <v>0.89655172413793105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2</v>
      </c>
      <c r="E22" s="46">
        <f>D22/SUM(D21:D24)</f>
        <v>6.8965517241379309E-2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1</v>
      </c>
      <c r="E23" s="46">
        <f>D23/SUM(D21:D24)</f>
        <v>3.4482758620689655E-2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0.95402298850574707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4</v>
      </c>
      <c r="E30" s="46">
        <f>D30/SUM(D30:D33)</f>
        <v>0.13793103448275862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13</v>
      </c>
      <c r="E31" s="46">
        <f>D31/SUM(D30:D33)</f>
        <v>0.44827586206896552</v>
      </c>
      <c r="F31" s="33"/>
      <c r="G31">
        <f>((D30*A30)+(D31*A31)+(A32*D32)+(D33*A33))/SUM(D30:D33)</f>
        <v>0.49425287356321834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6</v>
      </c>
      <c r="E32" s="46">
        <f>D32/SUM(D30:D33)</f>
        <v>0.20689655172413793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6</v>
      </c>
      <c r="E33" s="46">
        <f>D33/SUM(D30:D33)</f>
        <v>0.20689655172413793</v>
      </c>
      <c r="F33" s="16"/>
    </row>
    <row r="34" spans="1:8" x14ac:dyDescent="0.25">
      <c r="D34" s="14">
        <f>((D30*A30)+(D31*A31)+(D32*A32)+(D33*A33))/(SUM(D30:D33)*A33)</f>
        <v>0.49425287356321834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0.66091954022988508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16</v>
      </c>
      <c r="E37" s="46">
        <f>D37/SUM(D37:D40)</f>
        <v>0.55172413793103448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12</v>
      </c>
      <c r="E38" s="46">
        <f>D38/SUM(D37:D40)</f>
        <v>0.41379310344827586</v>
      </c>
      <c r="F38" s="33"/>
      <c r="G38">
        <f>((D37*A37)+(D38*A38)+(A39*D39)+(D40*A40))/SUM(D37:D40)</f>
        <v>0.82758620689655171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1</v>
      </c>
      <c r="E40" s="46">
        <f>D40/SUM(D37:D40)</f>
        <v>3.4482758620689655E-2</v>
      </c>
      <c r="F40" s="16"/>
    </row>
    <row r="41" spans="1:8" x14ac:dyDescent="0.25">
      <c r="D41" s="14">
        <f>((D37*A37)+(D38*A38)+(D39*A39)+(D40*A40))/(SUM(D37:D40)*A37)</f>
        <v>0.82758620689655171</v>
      </c>
      <c r="E41" s="16"/>
      <c r="F41" s="16"/>
    </row>
    <row r="42" spans="1:8" x14ac:dyDescent="0.25">
      <c r="E42" s="341">
        <f>AVERAGE(D34,D41)</f>
        <v>0.66091954022988508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31" workbookViewId="0">
      <selection activeCell="G63" sqref="G63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22</v>
      </c>
      <c r="E5" s="46">
        <f>D5/SUM(D5:D8)</f>
        <v>0.75862068965517238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7</v>
      </c>
      <c r="E6" s="46">
        <f>D6/SUM(D5:D8)</f>
        <v>0.2413793103448276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0.91954022988505735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20</v>
      </c>
      <c r="E12" s="46">
        <f>D12/SUM(D12:D15)</f>
        <v>0.68965517241379315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7</v>
      </c>
      <c r="E13" s="46">
        <f>D13/SUM(D12:D15)</f>
        <v>0.2413793103448276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2</v>
      </c>
      <c r="E14" s="46">
        <f>D14/SUM(D12:D15)</f>
        <v>6.8965517241379309E-2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0.87356321839080453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25</v>
      </c>
      <c r="E19" s="46">
        <f>D19/SUM(D19:D22)</f>
        <v>0.86206896551724133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3</v>
      </c>
      <c r="E20" s="46">
        <f>D20/SUM(D19:D22)</f>
        <v>0.10344827586206896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1</v>
      </c>
      <c r="E21" s="46">
        <f>D21/SUM(D19:D22)</f>
        <v>3.4482758620689655E-2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0.94252873563218387</v>
      </c>
      <c r="E23" s="16"/>
      <c r="F23" s="16"/>
    </row>
    <row r="24" spans="1:6" x14ac:dyDescent="0.25">
      <c r="E24" s="57">
        <f>AVERAGE(D23,D16,D9)</f>
        <v>0.91187739463601514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21</v>
      </c>
      <c r="E30" s="46">
        <f>D30/SUM(D30:D33)</f>
        <v>0.72413793103448276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5</v>
      </c>
      <c r="E31" s="46">
        <f>D31/SUM(D30:D33)</f>
        <v>0.17241379310344829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3</v>
      </c>
      <c r="E32" s="46">
        <f>D32/SUM(D30:D33)</f>
        <v>0.10344827586206896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0.87356321839080453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5</v>
      </c>
      <c r="E37" s="46">
        <f>D37/SUM(D37:D39)</f>
        <v>0.17241379310344829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23</v>
      </c>
      <c r="E38" s="46">
        <f>D38/SUM(D37:D39)</f>
        <v>0.7931034482758621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1</v>
      </c>
      <c r="E39" s="46">
        <f>D39/SUM(D37:D39)</f>
        <v>3.4482758620689655E-2</v>
      </c>
      <c r="F39" s="33"/>
    </row>
    <row r="40" spans="1:6" x14ac:dyDescent="0.25">
      <c r="D40" s="14">
        <f>((D37*A37)+(D38*A38)+(D39*A39))/(SUM(D37:D39)*A38)</f>
        <v>0.7931034482758621</v>
      </c>
      <c r="E40" s="16"/>
      <c r="F40" s="16"/>
    </row>
    <row r="41" spans="1:6" x14ac:dyDescent="0.25">
      <c r="E41" s="59">
        <f>AVERAGE(D34,D40)</f>
        <v>0.83333333333333326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2017'!AN:AN,B47)</f>
        <v>21</v>
      </c>
      <c r="E47" s="46">
        <f>D47/SUM(D47:D50)</f>
        <v>0.72413793103448276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2017'!AN:AN,B48)</f>
        <v>7</v>
      </c>
      <c r="E48" s="46">
        <f>D48/SUM(D47:D50)</f>
        <v>0.2413793103448276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2017'!AN:AN,B49)</f>
        <v>1</v>
      </c>
      <c r="E49" s="46">
        <f>D49/SUM(D47:D50)</f>
        <v>3.4482758620689655E-2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2017'!AN:AN,B50)</f>
        <v>0</v>
      </c>
      <c r="E50" s="46">
        <f>D50/SUM(D47:D50)</f>
        <v>0</v>
      </c>
      <c r="F50" s="16"/>
    </row>
    <row r="51" spans="1:6" x14ac:dyDescent="0.25">
      <c r="D51" s="14">
        <f>((D47*A47)+(D48*A48)+(D49*A49)+(D50*A50))/(SUM(D47:D50)*A47)</f>
        <v>0.89655172413793094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2017'!AO:AO,B57)</f>
        <v>21</v>
      </c>
      <c r="E57" s="46">
        <f>D57/SUM(D57:D60)</f>
        <v>0.72413793103448276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2017'!AO:AO,B58)</f>
        <v>8</v>
      </c>
      <c r="E58" s="46">
        <f>D58/SUM(D57:D60)</f>
        <v>0.27586206896551724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2017'!AO:AO,B59)</f>
        <v>0</v>
      </c>
      <c r="E59" s="46">
        <f>D59/SUM(D57:D60)</f>
        <v>0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2017'!AO:AO,B60)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0.90804597701149425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2017'!AP:AP,B64)</f>
        <v>13</v>
      </c>
      <c r="E64" s="46">
        <f>D64/SUM(D64:D67)</f>
        <v>0.44827586206896552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2017'!AP:AP,B65)</f>
        <v>15</v>
      </c>
      <c r="E65" s="46">
        <f>D65/SUM(D64:D67)</f>
        <v>0.51724137931034486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2017'!AP:AP,B66)</f>
        <v>1</v>
      </c>
      <c r="E66" s="46">
        <f>D66/SUM(D64:D67)</f>
        <v>3.4482758620689655E-2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2017'!AP:AP,B67)</f>
        <v>0</v>
      </c>
      <c r="E67" s="46">
        <f>D67/SUM(D64:D67)</f>
        <v>0</v>
      </c>
      <c r="F67" s="16"/>
    </row>
    <row r="68" spans="1:6" x14ac:dyDescent="0.25">
      <c r="D68" s="14">
        <f>((D64*A64)+(D65*A65)+(D66*A66)+(D67*A67))/(SUM(D64:D67)*A64)</f>
        <v>0.80459770114942519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0.98076923076923073</v>
      </c>
    </row>
    <row r="72" spans="1:6" x14ac:dyDescent="0.25">
      <c r="E72" s="57">
        <f>AVERAGE(D61,D68,D71)</f>
        <v>0.89780430297671676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26</v>
      </c>
      <c r="E4" s="46">
        <f>D4/SUM(D4:D7)</f>
        <v>0.89655172413793105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3</v>
      </c>
      <c r="E5" s="46">
        <f>D5/SUM(D4:D7)</f>
        <v>0.10344827586206896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0.96551724137931039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3</v>
      </c>
      <c r="E11" s="46">
        <f>D11/SUM(D11:D15)</f>
        <v>0.10344827586206896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1</v>
      </c>
      <c r="E12" s="46">
        <f>D12/SUM(D11:D15)</f>
        <v>3.4482758620689655E-2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1</v>
      </c>
      <c r="E13" s="46">
        <f>D13/SUM(D11:D15)</f>
        <v>3.4482758620689655E-2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8</v>
      </c>
      <c r="E14" s="46">
        <f>D14/SUM(D11:D15)</f>
        <v>0.27586206896551724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16</v>
      </c>
      <c r="E15" s="46">
        <f>D15/SUM(D11:D15)</f>
        <v>0.55172413793103448</v>
      </c>
      <c r="F15" s="16"/>
    </row>
    <row r="16" spans="1:6" x14ac:dyDescent="0.25">
      <c r="D16" s="14">
        <f>((D11*A11)+(D12*A12)+(D13*A13)+(D14*A14)+(D15*A15))/(SUM(D11:D15)*A15)</f>
        <v>0.55172413793103448</v>
      </c>
      <c r="E16" s="16"/>
      <c r="F16" s="16"/>
    </row>
    <row r="17" spans="1:6" x14ac:dyDescent="0.25">
      <c r="E17" s="341">
        <f>AVERAGE(D8,D16)</f>
        <v>0.75862068965517238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26</v>
      </c>
      <c r="E23" s="46">
        <f>D23/SUM(D23:D26)</f>
        <v>0.89655172413793105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3</v>
      </c>
      <c r="E24" s="46">
        <f>D24/SUM(D23:D26)</f>
        <v>0.10344827586206896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0.96551724137931039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18</v>
      </c>
      <c r="E33" s="46">
        <f>D33/SUM(D33:D36)</f>
        <v>0.62068965517241381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8</v>
      </c>
      <c r="E34" s="46">
        <f>D34/SUM(D33:D36)</f>
        <v>0.27586206896551724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3</v>
      </c>
      <c r="E35" s="46">
        <f>D35/SUM(D33:D36)</f>
        <v>0.10344827586206896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0.83908045977011492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0</v>
      </c>
      <c r="E49" s="46">
        <f>D49/SUM(D49:D51)</f>
        <v>0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29</v>
      </c>
      <c r="E50" s="46">
        <f>D50/SUM(D49:D51)</f>
        <v>1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1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10</v>
      </c>
      <c r="E58" s="46">
        <f>D58/SUM(D58:D61)</f>
        <v>0.34482758620689657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10</v>
      </c>
      <c r="E59" s="46">
        <f>D59/SUM(D58:D61)</f>
        <v>0.34482758620689657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4</v>
      </c>
      <c r="E60" s="46">
        <f>D60/SUM(D58:D61)</f>
        <v>0.13793103448275862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5</v>
      </c>
      <c r="E61" s="46">
        <f>D61/SUM(D58:D61)</f>
        <v>0.17241379310344829</v>
      </c>
      <c r="F61" s="16"/>
    </row>
    <row r="62" spans="1:6" x14ac:dyDescent="0.25">
      <c r="D62" s="14">
        <f>((D58*A58)+(D59*A59)+(D60*A60)+(D61*A61))/(SUM(D58:D61)*A58)</f>
        <v>0.6206896551724137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26</v>
      </c>
      <c r="E65" s="46">
        <f>D65/SUM(D65:D68)</f>
        <v>0.89655172413793105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3</v>
      </c>
      <c r="E66" s="46">
        <f>D66/SUM(D65:D68)</f>
        <v>0.10344827586206896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0.96551724137931039</v>
      </c>
      <c r="E69" s="16"/>
      <c r="F69" s="16"/>
    </row>
    <row r="70" spans="1:6" x14ac:dyDescent="0.25">
      <c r="E70" s="341">
        <f>AVERAGE(D62,D69)</f>
        <v>0.7931034482758621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3</v>
      </c>
      <c r="E75" s="46">
        <f>D75/SUM(D75:D76)</f>
        <v>0.10344827586206896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26</v>
      </c>
      <c r="E76" s="46">
        <f>D76/SUM(D75:D76)</f>
        <v>0.89655172413793105</v>
      </c>
      <c r="F76" s="33"/>
    </row>
    <row r="77" spans="1:6" x14ac:dyDescent="0.25">
      <c r="D77" s="14">
        <f>((D75*A75)+(D76*A76))/(SUM(D75:D76)*A75)</f>
        <v>0.10344827586206896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7</v>
      </c>
      <c r="E80" s="46">
        <f>D80/SUM(D80:D83)</f>
        <v>0.2413793103448276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1</v>
      </c>
      <c r="E81" s="46">
        <f>D81/SUM(D80:D83)</f>
        <v>3.4482758620689655E-2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12</v>
      </c>
      <c r="E82" s="46">
        <f>D82/SUM(D80:D83)</f>
        <v>0.41379310344827586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9</v>
      </c>
      <c r="E83" s="46">
        <f>D83/SUM(D80:D83)</f>
        <v>0.31034482758620691</v>
      </c>
      <c r="F83" s="16"/>
    </row>
    <row r="84" spans="1:6" x14ac:dyDescent="0.25">
      <c r="D84" s="14">
        <f>((D80*A80)+(D81*A81)+(D82*A82)+(D83*A83))/(SUM(D80:D83)*A82)</f>
        <v>0.61206896551724133</v>
      </c>
      <c r="E84" s="16"/>
      <c r="F84" s="16"/>
    </row>
    <row r="85" spans="1:6" x14ac:dyDescent="0.25">
      <c r="E85" s="341">
        <f>AVERAGE(D77,D84)</f>
        <v>0.35775862068965514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25</v>
      </c>
      <c r="E91" s="46">
        <f>D91/SUM(D91:D95)</f>
        <v>0.86206896551724133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1</v>
      </c>
      <c r="E92" s="46">
        <f>D92/SUM(D91:D95)</f>
        <v>3.4482758620689655E-2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0</v>
      </c>
      <c r="E93" s="46">
        <f>D93/SUM(D91:D95)</f>
        <v>0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3</v>
      </c>
      <c r="E95" s="46">
        <f>D95/SUM(D91:D95)</f>
        <v>0.10344827586206896</v>
      </c>
      <c r="F95" s="21"/>
    </row>
    <row r="96" spans="1:6" x14ac:dyDescent="0.25">
      <c r="D96" s="14">
        <f>((D91*A91)+(D92*A92)+(D93*A93)+(D94*A94))/(SUM(D91:D94)*A91)</f>
        <v>0.98076923076923073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opLeftCell="K1" workbookViewId="0">
      <selection activeCell="V49" sqref="V49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2104</v>
      </c>
      <c r="B3">
        <v>2</v>
      </c>
      <c r="C3">
        <v>2</v>
      </c>
      <c r="D3">
        <v>3</v>
      </c>
      <c r="E3">
        <v>2</v>
      </c>
      <c r="F3">
        <v>2</v>
      </c>
      <c r="G3">
        <v>1</v>
      </c>
      <c r="H3">
        <v>5</v>
      </c>
      <c r="I3">
        <v>2</v>
      </c>
      <c r="J3">
        <v>1</v>
      </c>
      <c r="K3">
        <v>2</v>
      </c>
      <c r="L3">
        <v>1</v>
      </c>
      <c r="M3">
        <v>1</v>
      </c>
      <c r="N3">
        <v>2</v>
      </c>
      <c r="O3">
        <v>2</v>
      </c>
      <c r="P3">
        <v>2</v>
      </c>
      <c r="Q3">
        <v>1</v>
      </c>
      <c r="R3">
        <v>1</v>
      </c>
      <c r="S3">
        <v>2</v>
      </c>
      <c r="T3">
        <v>1</v>
      </c>
      <c r="U3">
        <v>1</v>
      </c>
      <c r="V3"/>
      <c r="W3"/>
      <c r="X3"/>
      <c r="Y3">
        <v>2</v>
      </c>
      <c r="Z3">
        <v>2</v>
      </c>
      <c r="AA3">
        <v>1</v>
      </c>
      <c r="AB3"/>
      <c r="AC3"/>
      <c r="AD3">
        <v>2</v>
      </c>
      <c r="AE3">
        <v>1</v>
      </c>
      <c r="AF3">
        <v>1</v>
      </c>
      <c r="AG3">
        <v>2</v>
      </c>
      <c r="AH3">
        <v>2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2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2</v>
      </c>
      <c r="AY3">
        <v>1</v>
      </c>
      <c r="AZ3">
        <v>1</v>
      </c>
      <c r="BA3">
        <v>804</v>
      </c>
    </row>
    <row r="4" spans="1:53" ht="15" x14ac:dyDescent="0.25">
      <c r="A4" s="1">
        <v>2105</v>
      </c>
      <c r="B4">
        <v>2</v>
      </c>
      <c r="C4">
        <v>2</v>
      </c>
      <c r="D4">
        <v>3</v>
      </c>
      <c r="E4">
        <v>3</v>
      </c>
      <c r="F4">
        <v>2</v>
      </c>
      <c r="G4">
        <v>1</v>
      </c>
      <c r="H4">
        <v>5</v>
      </c>
      <c r="I4">
        <v>1</v>
      </c>
      <c r="J4">
        <v>1</v>
      </c>
      <c r="K4">
        <v>2</v>
      </c>
      <c r="L4">
        <v>1</v>
      </c>
      <c r="M4">
        <v>4</v>
      </c>
      <c r="N4">
        <v>2</v>
      </c>
      <c r="O4">
        <v>2</v>
      </c>
      <c r="P4">
        <v>1</v>
      </c>
      <c r="Q4">
        <v>2</v>
      </c>
      <c r="R4">
        <v>1</v>
      </c>
      <c r="S4">
        <v>2</v>
      </c>
      <c r="T4">
        <v>1</v>
      </c>
      <c r="U4">
        <v>3</v>
      </c>
      <c r="V4"/>
      <c r="W4"/>
      <c r="X4"/>
      <c r="Y4">
        <v>2</v>
      </c>
      <c r="Z4">
        <v>2</v>
      </c>
      <c r="AA4">
        <v>1</v>
      </c>
      <c r="AB4"/>
      <c r="AC4"/>
      <c r="AD4">
        <v>1</v>
      </c>
      <c r="AE4">
        <v>1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2</v>
      </c>
      <c r="AQ4">
        <v>1</v>
      </c>
      <c r="AR4">
        <v>2</v>
      </c>
      <c r="AS4">
        <v>2</v>
      </c>
      <c r="AT4">
        <v>2</v>
      </c>
      <c r="AU4">
        <v>2</v>
      </c>
      <c r="AV4">
        <v>3</v>
      </c>
      <c r="AW4">
        <v>1</v>
      </c>
      <c r="AX4">
        <v>2</v>
      </c>
      <c r="AY4">
        <v>3</v>
      </c>
      <c r="AZ4">
        <v>1</v>
      </c>
      <c r="BA4">
        <v>804</v>
      </c>
    </row>
    <row r="5" spans="1:53" ht="15" x14ac:dyDescent="0.25">
      <c r="A5" s="1">
        <v>2106</v>
      </c>
      <c r="B5">
        <v>2</v>
      </c>
      <c r="C5">
        <v>2</v>
      </c>
      <c r="D5">
        <v>3</v>
      </c>
      <c r="E5">
        <v>3</v>
      </c>
      <c r="F5">
        <v>2</v>
      </c>
      <c r="G5">
        <v>1</v>
      </c>
      <c r="H5">
        <v>5</v>
      </c>
      <c r="I5">
        <v>2</v>
      </c>
      <c r="J5">
        <v>1</v>
      </c>
      <c r="K5">
        <v>2</v>
      </c>
      <c r="L5">
        <v>2</v>
      </c>
      <c r="M5">
        <v>1</v>
      </c>
      <c r="N5">
        <v>1</v>
      </c>
      <c r="O5">
        <v>1</v>
      </c>
      <c r="P5">
        <v>3</v>
      </c>
      <c r="Q5">
        <v>1</v>
      </c>
      <c r="R5">
        <v>1</v>
      </c>
      <c r="S5">
        <v>2</v>
      </c>
      <c r="T5">
        <v>1</v>
      </c>
      <c r="U5">
        <v>1</v>
      </c>
      <c r="V5"/>
      <c r="W5"/>
      <c r="X5"/>
      <c r="Y5">
        <v>2</v>
      </c>
      <c r="Z5">
        <v>2</v>
      </c>
      <c r="AA5">
        <v>1</v>
      </c>
      <c r="AB5"/>
      <c r="AC5"/>
      <c r="AD5">
        <v>1</v>
      </c>
      <c r="AE5">
        <v>1</v>
      </c>
      <c r="AF5">
        <v>1</v>
      </c>
      <c r="AG5">
        <v>2</v>
      </c>
      <c r="AH5">
        <v>2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3</v>
      </c>
      <c r="AW5">
        <v>1</v>
      </c>
      <c r="AX5">
        <v>1</v>
      </c>
      <c r="AY5">
        <v>3</v>
      </c>
      <c r="AZ5">
        <v>1</v>
      </c>
      <c r="BA5">
        <v>804</v>
      </c>
    </row>
    <row r="6" spans="1:53" ht="15" x14ac:dyDescent="0.25">
      <c r="A6" s="1">
        <v>2107</v>
      </c>
      <c r="B6">
        <v>2</v>
      </c>
      <c r="C6">
        <v>2</v>
      </c>
      <c r="D6">
        <v>2</v>
      </c>
      <c r="E6">
        <v>2</v>
      </c>
      <c r="F6">
        <v>2</v>
      </c>
      <c r="G6">
        <v>3</v>
      </c>
      <c r="H6">
        <v>5</v>
      </c>
      <c r="I6">
        <v>2</v>
      </c>
      <c r="J6">
        <v>1</v>
      </c>
      <c r="K6">
        <v>2</v>
      </c>
      <c r="L6">
        <v>2</v>
      </c>
      <c r="M6">
        <v>4</v>
      </c>
      <c r="N6">
        <v>1</v>
      </c>
      <c r="O6">
        <v>1</v>
      </c>
      <c r="P6">
        <v>1</v>
      </c>
      <c r="Q6">
        <v>1</v>
      </c>
      <c r="R6">
        <v>1</v>
      </c>
      <c r="S6">
        <v>2</v>
      </c>
      <c r="T6">
        <v>1</v>
      </c>
      <c r="U6">
        <v>1</v>
      </c>
      <c r="V6"/>
      <c r="W6"/>
      <c r="X6"/>
      <c r="Y6">
        <v>2</v>
      </c>
      <c r="Z6">
        <v>2</v>
      </c>
      <c r="AA6">
        <v>1</v>
      </c>
      <c r="AB6"/>
      <c r="AC6"/>
      <c r="AD6">
        <v>1</v>
      </c>
      <c r="AE6">
        <v>1</v>
      </c>
      <c r="AF6">
        <v>2</v>
      </c>
      <c r="AG6">
        <v>2</v>
      </c>
      <c r="AH6">
        <v>2</v>
      </c>
      <c r="AI6">
        <v>1</v>
      </c>
      <c r="AJ6">
        <v>1</v>
      </c>
      <c r="AK6">
        <v>1</v>
      </c>
      <c r="AL6">
        <v>1</v>
      </c>
      <c r="AM6">
        <v>2</v>
      </c>
      <c r="AN6">
        <v>2</v>
      </c>
      <c r="AO6">
        <v>1</v>
      </c>
      <c r="AP6">
        <v>1</v>
      </c>
      <c r="AQ6">
        <v>1</v>
      </c>
      <c r="AR6">
        <v>5</v>
      </c>
      <c r="AS6">
        <v>1</v>
      </c>
      <c r="AT6">
        <v>2</v>
      </c>
      <c r="AU6">
        <v>2</v>
      </c>
      <c r="AV6">
        <v>1</v>
      </c>
      <c r="AW6">
        <v>1</v>
      </c>
      <c r="AX6">
        <v>2</v>
      </c>
      <c r="AY6">
        <v>4</v>
      </c>
      <c r="AZ6">
        <v>1</v>
      </c>
      <c r="BA6">
        <v>804</v>
      </c>
    </row>
    <row r="7" spans="1:53" ht="15" x14ac:dyDescent="0.25">
      <c r="A7" s="1">
        <v>2108</v>
      </c>
      <c r="B7">
        <v>3</v>
      </c>
      <c r="C7">
        <v>2</v>
      </c>
      <c r="D7">
        <v>5</v>
      </c>
      <c r="E7">
        <v>5</v>
      </c>
      <c r="F7">
        <v>2</v>
      </c>
      <c r="G7">
        <v>1</v>
      </c>
      <c r="H7">
        <v>5</v>
      </c>
      <c r="I7">
        <v>1</v>
      </c>
      <c r="J7">
        <v>1</v>
      </c>
      <c r="K7">
        <v>2</v>
      </c>
      <c r="L7">
        <v>2</v>
      </c>
      <c r="M7">
        <v>4</v>
      </c>
      <c r="N7">
        <v>1</v>
      </c>
      <c r="O7">
        <v>4</v>
      </c>
      <c r="P7">
        <v>4</v>
      </c>
      <c r="Q7">
        <v>1</v>
      </c>
      <c r="R7">
        <v>1</v>
      </c>
      <c r="S7">
        <v>2</v>
      </c>
      <c r="T7">
        <v>1</v>
      </c>
      <c r="U7">
        <v>1</v>
      </c>
      <c r="V7"/>
      <c r="W7"/>
      <c r="X7"/>
      <c r="Y7">
        <v>3</v>
      </c>
      <c r="Z7">
        <v>3</v>
      </c>
      <c r="AA7">
        <v>1</v>
      </c>
      <c r="AB7"/>
      <c r="AC7"/>
      <c r="AD7">
        <v>2</v>
      </c>
      <c r="AE7">
        <v>1</v>
      </c>
      <c r="AF7">
        <v>1</v>
      </c>
      <c r="AG7">
        <v>2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4</v>
      </c>
      <c r="AS7">
        <v>1</v>
      </c>
      <c r="AT7">
        <v>1</v>
      </c>
      <c r="AU7">
        <v>2</v>
      </c>
      <c r="AV7">
        <v>4</v>
      </c>
      <c r="AW7">
        <v>1</v>
      </c>
      <c r="AX7">
        <v>2</v>
      </c>
      <c r="AY7">
        <v>4</v>
      </c>
      <c r="AZ7">
        <v>1</v>
      </c>
      <c r="BA7">
        <v>804</v>
      </c>
    </row>
    <row r="8" spans="1:53" ht="15" x14ac:dyDescent="0.25">
      <c r="A8" s="1">
        <v>2109</v>
      </c>
      <c r="B8">
        <v>3</v>
      </c>
      <c r="C8">
        <v>2</v>
      </c>
      <c r="D8">
        <v>6</v>
      </c>
      <c r="E8">
        <v>4</v>
      </c>
      <c r="F8">
        <v>2</v>
      </c>
      <c r="G8">
        <v>1</v>
      </c>
      <c r="H8">
        <v>4</v>
      </c>
      <c r="I8">
        <v>2</v>
      </c>
      <c r="J8">
        <v>2</v>
      </c>
      <c r="K8">
        <v>1</v>
      </c>
      <c r="L8">
        <v>2</v>
      </c>
      <c r="M8">
        <v>4</v>
      </c>
      <c r="N8">
        <v>1</v>
      </c>
      <c r="O8">
        <v>2</v>
      </c>
      <c r="P8">
        <v>3</v>
      </c>
      <c r="Q8">
        <v>1</v>
      </c>
      <c r="R8">
        <v>1</v>
      </c>
      <c r="S8">
        <v>3</v>
      </c>
      <c r="T8">
        <v>1</v>
      </c>
      <c r="U8">
        <v>2</v>
      </c>
      <c r="V8"/>
      <c r="W8"/>
      <c r="X8"/>
      <c r="Y8">
        <v>3</v>
      </c>
      <c r="Z8">
        <v>3</v>
      </c>
      <c r="AA8">
        <v>3</v>
      </c>
      <c r="AB8"/>
      <c r="AC8"/>
      <c r="AD8">
        <v>1</v>
      </c>
      <c r="AE8">
        <v>1</v>
      </c>
      <c r="AF8">
        <v>2</v>
      </c>
      <c r="AG8">
        <v>2</v>
      </c>
      <c r="AH8">
        <v>2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2</v>
      </c>
      <c r="AP8">
        <v>2</v>
      </c>
      <c r="AQ8">
        <v>1</v>
      </c>
      <c r="AR8">
        <v>5</v>
      </c>
      <c r="AS8">
        <v>1</v>
      </c>
      <c r="AT8">
        <v>2</v>
      </c>
      <c r="AU8">
        <v>2</v>
      </c>
      <c r="AV8">
        <v>2</v>
      </c>
      <c r="AW8">
        <v>1</v>
      </c>
      <c r="AX8">
        <v>2</v>
      </c>
      <c r="AY8">
        <v>4</v>
      </c>
      <c r="AZ8">
        <v>1</v>
      </c>
      <c r="BA8">
        <v>804</v>
      </c>
    </row>
    <row r="9" spans="1:53" ht="15" x14ac:dyDescent="0.25">
      <c r="A9" s="1">
        <v>2110</v>
      </c>
      <c r="B9">
        <v>4</v>
      </c>
      <c r="C9">
        <v>2</v>
      </c>
      <c r="D9">
        <v>4</v>
      </c>
      <c r="E9">
        <v>4</v>
      </c>
      <c r="F9">
        <v>2</v>
      </c>
      <c r="G9">
        <v>1</v>
      </c>
      <c r="H9">
        <v>5</v>
      </c>
      <c r="I9">
        <v>1</v>
      </c>
      <c r="J9">
        <v>2</v>
      </c>
      <c r="K9">
        <v>1</v>
      </c>
      <c r="L9">
        <v>2</v>
      </c>
      <c r="M9">
        <v>4</v>
      </c>
      <c r="N9">
        <v>2</v>
      </c>
      <c r="O9">
        <v>4</v>
      </c>
      <c r="P9">
        <v>4</v>
      </c>
      <c r="Q9">
        <v>3</v>
      </c>
      <c r="R9">
        <v>2</v>
      </c>
      <c r="S9">
        <v>3</v>
      </c>
      <c r="T9">
        <v>1</v>
      </c>
      <c r="U9">
        <v>1</v>
      </c>
      <c r="V9"/>
      <c r="W9"/>
      <c r="X9"/>
      <c r="Y9">
        <v>4</v>
      </c>
      <c r="Z9">
        <v>4</v>
      </c>
      <c r="AA9">
        <v>2</v>
      </c>
      <c r="AB9"/>
      <c r="AC9"/>
      <c r="AD9">
        <v>1</v>
      </c>
      <c r="AE9">
        <v>1</v>
      </c>
      <c r="AF9">
        <v>1</v>
      </c>
      <c r="AG9">
        <v>4</v>
      </c>
      <c r="AH9">
        <v>1</v>
      </c>
      <c r="AI9">
        <v>1</v>
      </c>
      <c r="AJ9">
        <v>2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4</v>
      </c>
      <c r="AS9">
        <v>1</v>
      </c>
      <c r="AT9">
        <v>1</v>
      </c>
      <c r="AU9">
        <v>2</v>
      </c>
      <c r="AV9">
        <v>1</v>
      </c>
      <c r="AW9">
        <v>2</v>
      </c>
      <c r="AX9">
        <v>1</v>
      </c>
      <c r="AY9">
        <v>3</v>
      </c>
      <c r="AZ9">
        <v>1</v>
      </c>
      <c r="BA9">
        <v>804</v>
      </c>
    </row>
    <row r="10" spans="1:53" ht="15" x14ac:dyDescent="0.25">
      <c r="A10" s="1">
        <v>2111</v>
      </c>
      <c r="B10">
        <v>3</v>
      </c>
      <c r="C10">
        <v>2</v>
      </c>
      <c r="D10">
        <v>4</v>
      </c>
      <c r="E10">
        <v>4</v>
      </c>
      <c r="F10">
        <v>2</v>
      </c>
      <c r="G10">
        <v>1</v>
      </c>
      <c r="H10">
        <v>4</v>
      </c>
      <c r="I10">
        <v>1</v>
      </c>
      <c r="J10">
        <v>2</v>
      </c>
      <c r="K10">
        <v>2</v>
      </c>
      <c r="L10">
        <v>1</v>
      </c>
      <c r="M10">
        <v>4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1</v>
      </c>
      <c r="U10">
        <v>3</v>
      </c>
      <c r="V10"/>
      <c r="W10"/>
      <c r="X10"/>
      <c r="Y10">
        <v>2</v>
      </c>
      <c r="Z10">
        <v>2</v>
      </c>
      <c r="AA10">
        <v>2</v>
      </c>
      <c r="AB10"/>
      <c r="AC10"/>
      <c r="AD10">
        <v>1</v>
      </c>
      <c r="AE10">
        <v>1</v>
      </c>
      <c r="AF10">
        <v>2</v>
      </c>
      <c r="AG10">
        <v>4</v>
      </c>
      <c r="AH10">
        <v>2</v>
      </c>
      <c r="AI10">
        <v>2</v>
      </c>
      <c r="AJ10">
        <v>1</v>
      </c>
      <c r="AK10">
        <v>1</v>
      </c>
      <c r="AL10">
        <v>1</v>
      </c>
      <c r="AM10">
        <v>2</v>
      </c>
      <c r="AN10">
        <v>2</v>
      </c>
      <c r="AO10">
        <v>2</v>
      </c>
      <c r="AP10">
        <v>2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3</v>
      </c>
      <c r="AW10">
        <v>1</v>
      </c>
      <c r="AX10">
        <v>1</v>
      </c>
      <c r="AY10">
        <v>3</v>
      </c>
      <c r="AZ10">
        <v>1</v>
      </c>
      <c r="BA10">
        <v>804</v>
      </c>
    </row>
    <row r="11" spans="1:53" ht="15" x14ac:dyDescent="0.25">
      <c r="A11" s="1">
        <v>2112</v>
      </c>
      <c r="B11">
        <v>4</v>
      </c>
      <c r="C11">
        <v>2</v>
      </c>
      <c r="D11">
        <v>6</v>
      </c>
      <c r="E11">
        <v>4</v>
      </c>
      <c r="F11">
        <v>2</v>
      </c>
      <c r="G11">
        <v>1</v>
      </c>
      <c r="H11">
        <v>4</v>
      </c>
      <c r="I11">
        <v>2</v>
      </c>
      <c r="J11">
        <v>1</v>
      </c>
      <c r="K11">
        <v>2</v>
      </c>
      <c r="L11">
        <v>1</v>
      </c>
      <c r="M11">
        <v>3</v>
      </c>
      <c r="N11">
        <v>1</v>
      </c>
      <c r="O11">
        <v>2</v>
      </c>
      <c r="P11">
        <v>2</v>
      </c>
      <c r="Q11">
        <v>1</v>
      </c>
      <c r="R11">
        <v>2</v>
      </c>
      <c r="S11">
        <v>2</v>
      </c>
      <c r="T11">
        <v>1</v>
      </c>
      <c r="U11">
        <v>2</v>
      </c>
      <c r="V11"/>
      <c r="W11"/>
      <c r="X11"/>
      <c r="Y11">
        <v>2</v>
      </c>
      <c r="Z11">
        <v>2</v>
      </c>
      <c r="AA11">
        <v>1</v>
      </c>
      <c r="AB11"/>
      <c r="AC11"/>
      <c r="AD11">
        <v>2</v>
      </c>
      <c r="AE11">
        <v>2</v>
      </c>
      <c r="AF11">
        <v>2</v>
      </c>
      <c r="AG11">
        <v>2</v>
      </c>
      <c r="AH11">
        <v>1</v>
      </c>
      <c r="AI11">
        <v>2</v>
      </c>
      <c r="AJ11">
        <v>1</v>
      </c>
      <c r="AK11">
        <v>1</v>
      </c>
      <c r="AL11">
        <v>2</v>
      </c>
      <c r="AM11">
        <v>2</v>
      </c>
      <c r="AN11">
        <v>1</v>
      </c>
      <c r="AO11">
        <v>1</v>
      </c>
      <c r="AP11">
        <v>2</v>
      </c>
      <c r="AQ11">
        <v>1</v>
      </c>
      <c r="AR11">
        <v>5</v>
      </c>
      <c r="AS11">
        <v>1</v>
      </c>
      <c r="AT11">
        <v>2</v>
      </c>
      <c r="AU11">
        <v>2</v>
      </c>
      <c r="AV11">
        <v>1</v>
      </c>
      <c r="AW11">
        <v>1</v>
      </c>
      <c r="AX11">
        <v>2</v>
      </c>
      <c r="AY11">
        <v>3</v>
      </c>
      <c r="AZ11">
        <v>1</v>
      </c>
      <c r="BA11">
        <v>804</v>
      </c>
    </row>
    <row r="12" spans="1:53" ht="15" x14ac:dyDescent="0.25">
      <c r="A12" s="1">
        <v>2113</v>
      </c>
      <c r="B12">
        <v>3</v>
      </c>
      <c r="C12">
        <v>1</v>
      </c>
      <c r="D12">
        <v>3</v>
      </c>
      <c r="E12">
        <v>3</v>
      </c>
      <c r="F12">
        <v>2</v>
      </c>
      <c r="G12">
        <v>1</v>
      </c>
      <c r="H12">
        <v>3</v>
      </c>
      <c r="I12">
        <v>1</v>
      </c>
      <c r="J12">
        <v>1</v>
      </c>
      <c r="K12">
        <v>2</v>
      </c>
      <c r="L12">
        <v>2</v>
      </c>
      <c r="M12">
        <v>4</v>
      </c>
      <c r="N12">
        <v>2</v>
      </c>
      <c r="O12">
        <v>3</v>
      </c>
      <c r="P12">
        <v>3</v>
      </c>
      <c r="Q12">
        <v>2</v>
      </c>
      <c r="R12">
        <v>2</v>
      </c>
      <c r="S12">
        <v>3</v>
      </c>
      <c r="T12">
        <v>1</v>
      </c>
      <c r="U12">
        <v>1</v>
      </c>
      <c r="V12"/>
      <c r="W12"/>
      <c r="X12"/>
      <c r="Y12">
        <v>3</v>
      </c>
      <c r="Z12">
        <v>3</v>
      </c>
      <c r="AA12">
        <v>2</v>
      </c>
      <c r="AB12"/>
      <c r="AC12"/>
      <c r="AD12">
        <v>1</v>
      </c>
      <c r="AE12">
        <v>1</v>
      </c>
      <c r="AF12">
        <v>1</v>
      </c>
      <c r="AG12">
        <v>4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4</v>
      </c>
      <c r="AS12">
        <v>1</v>
      </c>
      <c r="AT12">
        <v>1</v>
      </c>
      <c r="AU12">
        <v>2</v>
      </c>
      <c r="AV12">
        <v>2</v>
      </c>
      <c r="AW12">
        <v>1</v>
      </c>
      <c r="AX12">
        <v>1</v>
      </c>
      <c r="AY12">
        <v>3</v>
      </c>
      <c r="AZ12">
        <v>1</v>
      </c>
      <c r="BA12">
        <v>804</v>
      </c>
    </row>
    <row r="13" spans="1:53" ht="15" x14ac:dyDescent="0.25">
      <c r="A13" s="1">
        <v>2114</v>
      </c>
      <c r="B13">
        <v>2</v>
      </c>
      <c r="C13">
        <v>2</v>
      </c>
      <c r="D13">
        <v>3</v>
      </c>
      <c r="E13">
        <v>3</v>
      </c>
      <c r="F13">
        <v>2</v>
      </c>
      <c r="G13">
        <v>1</v>
      </c>
      <c r="H13">
        <v>5</v>
      </c>
      <c r="I13">
        <v>1</v>
      </c>
      <c r="J13">
        <v>2</v>
      </c>
      <c r="K13">
        <v>1</v>
      </c>
      <c r="L13">
        <v>1</v>
      </c>
      <c r="M13">
        <v>3</v>
      </c>
      <c r="N13">
        <v>1</v>
      </c>
      <c r="O13">
        <v>2</v>
      </c>
      <c r="P13">
        <v>2</v>
      </c>
      <c r="Q13">
        <v>1</v>
      </c>
      <c r="R13">
        <v>2</v>
      </c>
      <c r="S13">
        <v>2</v>
      </c>
      <c r="T13">
        <v>1</v>
      </c>
      <c r="U13">
        <v>3</v>
      </c>
      <c r="V13"/>
      <c r="W13"/>
      <c r="X13"/>
      <c r="Y13">
        <v>2</v>
      </c>
      <c r="Z13">
        <v>1</v>
      </c>
      <c r="AA13">
        <v>1</v>
      </c>
      <c r="AB13"/>
      <c r="AC13"/>
      <c r="AD13">
        <v>2</v>
      </c>
      <c r="AE13">
        <v>2</v>
      </c>
      <c r="AF13">
        <v>1</v>
      </c>
      <c r="AG13">
        <v>3</v>
      </c>
      <c r="AH13">
        <v>1</v>
      </c>
      <c r="AI13">
        <v>2</v>
      </c>
      <c r="AJ13">
        <v>2</v>
      </c>
      <c r="AK13">
        <v>1</v>
      </c>
      <c r="AL13">
        <v>2</v>
      </c>
      <c r="AM13">
        <v>2</v>
      </c>
      <c r="AN13">
        <v>1</v>
      </c>
      <c r="AO13">
        <v>2</v>
      </c>
      <c r="AP13">
        <v>2</v>
      </c>
      <c r="AQ13">
        <v>2</v>
      </c>
      <c r="AR13">
        <v>4</v>
      </c>
      <c r="AS13">
        <v>1</v>
      </c>
      <c r="AT13">
        <v>4</v>
      </c>
      <c r="AU13">
        <v>2</v>
      </c>
      <c r="AV13">
        <v>2</v>
      </c>
      <c r="AW13">
        <v>1</v>
      </c>
      <c r="AX13">
        <v>2</v>
      </c>
      <c r="AY13">
        <v>1</v>
      </c>
      <c r="AZ13">
        <v>1</v>
      </c>
      <c r="BA13">
        <v>804</v>
      </c>
    </row>
    <row r="14" spans="1:53" ht="15" x14ac:dyDescent="0.25">
      <c r="A14" s="1">
        <v>2115</v>
      </c>
      <c r="B14">
        <v>4</v>
      </c>
      <c r="C14">
        <v>1</v>
      </c>
      <c r="D14">
        <v>4</v>
      </c>
      <c r="E14">
        <v>4</v>
      </c>
      <c r="F14">
        <v>2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/>
      <c r="W14"/>
      <c r="X14"/>
      <c r="Y14">
        <v>2</v>
      </c>
      <c r="Z14">
        <v>2</v>
      </c>
      <c r="AA14">
        <v>1</v>
      </c>
      <c r="AB14"/>
      <c r="AC14"/>
      <c r="AD14">
        <v>1</v>
      </c>
      <c r="AE14">
        <v>1</v>
      </c>
      <c r="AF14">
        <v>1</v>
      </c>
      <c r="AG14">
        <v>4</v>
      </c>
      <c r="AH14">
        <v>1</v>
      </c>
      <c r="AI14">
        <v>1</v>
      </c>
      <c r="AJ14">
        <v>2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2</v>
      </c>
      <c r="AU14">
        <v>2</v>
      </c>
      <c r="AV14">
        <v>2</v>
      </c>
      <c r="AW14">
        <v>1</v>
      </c>
      <c r="AX14">
        <v>2</v>
      </c>
      <c r="AY14">
        <v>4</v>
      </c>
      <c r="AZ14">
        <v>1</v>
      </c>
      <c r="BA14">
        <v>804</v>
      </c>
    </row>
    <row r="15" spans="1:53" ht="15" x14ac:dyDescent="0.25">
      <c r="A15" s="1">
        <v>2116</v>
      </c>
      <c r="B15">
        <v>2</v>
      </c>
      <c r="C15">
        <v>1</v>
      </c>
      <c r="D15">
        <v>2</v>
      </c>
      <c r="E15">
        <v>2</v>
      </c>
      <c r="F15">
        <v>2</v>
      </c>
      <c r="G15">
        <v>1</v>
      </c>
      <c r="H15">
        <v>5</v>
      </c>
      <c r="I15">
        <v>1</v>
      </c>
      <c r="J15">
        <v>1</v>
      </c>
      <c r="K15">
        <v>2</v>
      </c>
      <c r="L15">
        <v>1</v>
      </c>
      <c r="M15">
        <v>1</v>
      </c>
      <c r="N15">
        <v>2</v>
      </c>
      <c r="O15">
        <v>3</v>
      </c>
      <c r="P15">
        <v>1</v>
      </c>
      <c r="Q15">
        <v>1</v>
      </c>
      <c r="R15">
        <v>1</v>
      </c>
      <c r="S15">
        <v>2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2</v>
      </c>
      <c r="AE15">
        <v>2</v>
      </c>
      <c r="AF15">
        <v>1</v>
      </c>
      <c r="AG15">
        <v>2</v>
      </c>
      <c r="AH15">
        <v>2</v>
      </c>
      <c r="AI15">
        <v>1</v>
      </c>
      <c r="AJ15">
        <v>2</v>
      </c>
      <c r="AK15">
        <v>1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5</v>
      </c>
      <c r="AS15">
        <v>1</v>
      </c>
      <c r="AT15">
        <v>2</v>
      </c>
      <c r="AU15">
        <v>2</v>
      </c>
      <c r="AV15">
        <v>1</v>
      </c>
      <c r="AW15">
        <v>1</v>
      </c>
      <c r="AX15">
        <v>2</v>
      </c>
      <c r="AY15">
        <v>2</v>
      </c>
      <c r="AZ15">
        <v>1</v>
      </c>
      <c r="BA15">
        <v>804</v>
      </c>
    </row>
    <row r="16" spans="1:53" ht="15" x14ac:dyDescent="0.25">
      <c r="A16" s="1">
        <v>2117</v>
      </c>
      <c r="B16">
        <v>4</v>
      </c>
      <c r="C16">
        <v>2</v>
      </c>
      <c r="D16">
        <v>4</v>
      </c>
      <c r="E16">
        <v>3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2</v>
      </c>
      <c r="P16">
        <v>1</v>
      </c>
      <c r="Q16">
        <v>1</v>
      </c>
      <c r="R16">
        <v>2</v>
      </c>
      <c r="S16">
        <v>2</v>
      </c>
      <c r="T16">
        <v>1</v>
      </c>
      <c r="U16">
        <v>1</v>
      </c>
      <c r="V16"/>
      <c r="W16"/>
      <c r="X16"/>
      <c r="Y16">
        <v>1</v>
      </c>
      <c r="Z16">
        <v>1</v>
      </c>
      <c r="AA16">
        <v>1</v>
      </c>
      <c r="AB16"/>
      <c r="AC16"/>
      <c r="AD16">
        <v>1</v>
      </c>
      <c r="AE16">
        <v>1</v>
      </c>
      <c r="AF16">
        <v>1</v>
      </c>
      <c r="AG16">
        <v>3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2</v>
      </c>
      <c r="AP16">
        <v>2</v>
      </c>
      <c r="AQ16">
        <v>1</v>
      </c>
      <c r="AR16">
        <v>4</v>
      </c>
      <c r="AS16">
        <v>1</v>
      </c>
      <c r="AT16">
        <v>2</v>
      </c>
      <c r="AU16">
        <v>2</v>
      </c>
      <c r="AV16">
        <v>1</v>
      </c>
      <c r="AW16">
        <v>1</v>
      </c>
      <c r="AX16">
        <v>1</v>
      </c>
      <c r="AY16">
        <v>3</v>
      </c>
      <c r="AZ16">
        <v>1</v>
      </c>
      <c r="BA16">
        <v>804</v>
      </c>
    </row>
    <row r="17" spans="1:53" ht="15" x14ac:dyDescent="0.25">
      <c r="A17" s="1">
        <v>2118</v>
      </c>
      <c r="B17">
        <v>3</v>
      </c>
      <c r="C17">
        <v>2</v>
      </c>
      <c r="D17">
        <v>5</v>
      </c>
      <c r="E17">
        <v>3</v>
      </c>
      <c r="F17">
        <v>2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2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/>
      <c r="W17"/>
      <c r="X17"/>
      <c r="Y17">
        <v>2</v>
      </c>
      <c r="Z17">
        <v>2</v>
      </c>
      <c r="AA17">
        <v>1</v>
      </c>
      <c r="AB17"/>
      <c r="AC17"/>
      <c r="AD17">
        <v>1</v>
      </c>
      <c r="AE17">
        <v>1</v>
      </c>
      <c r="AF17">
        <v>1</v>
      </c>
      <c r="AG17">
        <v>4</v>
      </c>
      <c r="AH17">
        <v>1</v>
      </c>
      <c r="AI17">
        <v>1</v>
      </c>
      <c r="AJ17">
        <v>2</v>
      </c>
      <c r="AK17">
        <v>1</v>
      </c>
      <c r="AL17">
        <v>1</v>
      </c>
      <c r="AM17">
        <v>2</v>
      </c>
      <c r="AN17">
        <v>2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3</v>
      </c>
      <c r="AZ17">
        <v>1</v>
      </c>
      <c r="BA17">
        <v>804</v>
      </c>
    </row>
    <row r="18" spans="1:53" ht="15" x14ac:dyDescent="0.25">
      <c r="A18" s="1">
        <v>2119</v>
      </c>
      <c r="B18">
        <v>2</v>
      </c>
      <c r="C18">
        <v>2</v>
      </c>
      <c r="D18">
        <v>4</v>
      </c>
      <c r="E18">
        <v>4</v>
      </c>
      <c r="F18">
        <v>2</v>
      </c>
      <c r="G18">
        <v>1</v>
      </c>
      <c r="H18">
        <v>4</v>
      </c>
      <c r="I18">
        <v>1</v>
      </c>
      <c r="J18">
        <v>1</v>
      </c>
      <c r="K18">
        <v>2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2</v>
      </c>
      <c r="S18">
        <v>1</v>
      </c>
      <c r="T18">
        <v>1</v>
      </c>
      <c r="U18">
        <v>2</v>
      </c>
      <c r="V18"/>
      <c r="W18"/>
      <c r="X18"/>
      <c r="Y18">
        <v>2</v>
      </c>
      <c r="Z18">
        <v>2</v>
      </c>
      <c r="AA18">
        <v>1</v>
      </c>
      <c r="AB18"/>
      <c r="AC18"/>
      <c r="AD18">
        <v>1</v>
      </c>
      <c r="AE18">
        <v>1</v>
      </c>
      <c r="AF18">
        <v>1</v>
      </c>
      <c r="AG18">
        <v>2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2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804</v>
      </c>
    </row>
    <row r="19" spans="1:53" ht="15" x14ac:dyDescent="0.25">
      <c r="A19" s="1">
        <v>2120</v>
      </c>
      <c r="B19">
        <v>3</v>
      </c>
      <c r="C19">
        <v>2</v>
      </c>
      <c r="D19">
        <v>2</v>
      </c>
      <c r="E19">
        <v>2</v>
      </c>
      <c r="F19">
        <v>2</v>
      </c>
      <c r="G19">
        <v>1</v>
      </c>
      <c r="H19">
        <v>5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2</v>
      </c>
      <c r="P19">
        <v>2</v>
      </c>
      <c r="Q19">
        <v>2</v>
      </c>
      <c r="R19">
        <v>2</v>
      </c>
      <c r="S19">
        <v>2</v>
      </c>
      <c r="T19">
        <v>1</v>
      </c>
      <c r="U19">
        <v>1</v>
      </c>
      <c r="V19"/>
      <c r="W19"/>
      <c r="X19"/>
      <c r="Y19">
        <v>3</v>
      </c>
      <c r="Z19">
        <v>2</v>
      </c>
      <c r="AA19">
        <v>1</v>
      </c>
      <c r="AB19"/>
      <c r="AC19"/>
      <c r="AD19">
        <v>1</v>
      </c>
      <c r="AE19">
        <v>1</v>
      </c>
      <c r="AF19">
        <v>1</v>
      </c>
      <c r="AG19">
        <v>2</v>
      </c>
      <c r="AH19">
        <v>1</v>
      </c>
      <c r="AI19">
        <v>1</v>
      </c>
      <c r="AJ19">
        <v>2</v>
      </c>
      <c r="AK19">
        <v>1</v>
      </c>
      <c r="AL19">
        <v>1</v>
      </c>
      <c r="AM19">
        <v>2</v>
      </c>
      <c r="AN19">
        <v>1</v>
      </c>
      <c r="AO19">
        <v>2</v>
      </c>
      <c r="AP19">
        <v>2</v>
      </c>
      <c r="AQ19">
        <v>1</v>
      </c>
      <c r="AR19">
        <v>4</v>
      </c>
      <c r="AS19">
        <v>1</v>
      </c>
      <c r="AT19">
        <v>3</v>
      </c>
      <c r="AU19">
        <v>2</v>
      </c>
      <c r="AV19">
        <v>4</v>
      </c>
      <c r="AW19">
        <v>1</v>
      </c>
      <c r="AX19">
        <v>2</v>
      </c>
      <c r="AY19">
        <v>3</v>
      </c>
      <c r="AZ19">
        <v>1</v>
      </c>
      <c r="BA19">
        <v>804</v>
      </c>
    </row>
    <row r="20" spans="1:53" ht="15" x14ac:dyDescent="0.25">
      <c r="A20" s="1">
        <v>2121</v>
      </c>
      <c r="B20">
        <v>2</v>
      </c>
      <c r="C20">
        <v>2</v>
      </c>
      <c r="D20">
        <v>4</v>
      </c>
      <c r="E20">
        <v>4</v>
      </c>
      <c r="F20">
        <v>2</v>
      </c>
      <c r="G20">
        <v>1</v>
      </c>
      <c r="H20">
        <v>5</v>
      </c>
      <c r="I20">
        <v>1</v>
      </c>
      <c r="J20">
        <v>2</v>
      </c>
      <c r="K20">
        <v>1</v>
      </c>
      <c r="L20">
        <v>2</v>
      </c>
      <c r="M20">
        <v>3</v>
      </c>
      <c r="N20">
        <v>3</v>
      </c>
      <c r="O20">
        <v>2</v>
      </c>
      <c r="P20">
        <v>2</v>
      </c>
      <c r="Q20">
        <v>1</v>
      </c>
      <c r="R20">
        <v>1</v>
      </c>
      <c r="S20">
        <v>2</v>
      </c>
      <c r="T20">
        <v>1</v>
      </c>
      <c r="U20">
        <v>2</v>
      </c>
      <c r="V20"/>
      <c r="W20"/>
      <c r="X20"/>
      <c r="Y20">
        <v>4</v>
      </c>
      <c r="Z20">
        <v>2</v>
      </c>
      <c r="AA20">
        <v>1</v>
      </c>
      <c r="AB20"/>
      <c r="AC20"/>
      <c r="AD20">
        <v>2</v>
      </c>
      <c r="AE20">
        <v>1</v>
      </c>
      <c r="AF20">
        <v>1</v>
      </c>
      <c r="AG20">
        <v>1</v>
      </c>
      <c r="AH20">
        <v>2</v>
      </c>
      <c r="AI20">
        <v>1</v>
      </c>
      <c r="AJ20">
        <v>1</v>
      </c>
      <c r="AK20">
        <v>1</v>
      </c>
      <c r="AL20">
        <v>3</v>
      </c>
      <c r="AM20">
        <v>2</v>
      </c>
      <c r="AN20">
        <v>2</v>
      </c>
      <c r="AO20">
        <v>1</v>
      </c>
      <c r="AP20">
        <v>1</v>
      </c>
      <c r="AQ20">
        <v>1</v>
      </c>
      <c r="AR20">
        <v>2</v>
      </c>
      <c r="AS20">
        <v>1</v>
      </c>
      <c r="AT20">
        <v>2</v>
      </c>
      <c r="AU20">
        <v>2</v>
      </c>
      <c r="AV20">
        <v>4</v>
      </c>
      <c r="AW20">
        <v>1</v>
      </c>
      <c r="AX20">
        <v>2</v>
      </c>
      <c r="AY20">
        <v>3</v>
      </c>
      <c r="AZ20">
        <v>1</v>
      </c>
      <c r="BA20">
        <v>804</v>
      </c>
    </row>
    <row r="21" spans="1:53" ht="15" x14ac:dyDescent="0.25">
      <c r="A21" s="1">
        <v>2122</v>
      </c>
      <c r="B21">
        <v>5</v>
      </c>
      <c r="C21">
        <v>2</v>
      </c>
      <c r="D21">
        <v>7</v>
      </c>
      <c r="E21">
        <v>4</v>
      </c>
      <c r="F21">
        <v>2</v>
      </c>
      <c r="G21">
        <v>1</v>
      </c>
      <c r="H21">
        <v>5</v>
      </c>
      <c r="I21">
        <v>2</v>
      </c>
      <c r="J21">
        <v>1</v>
      </c>
      <c r="K21">
        <v>2</v>
      </c>
      <c r="L21">
        <v>2</v>
      </c>
      <c r="M21">
        <v>3</v>
      </c>
      <c r="N21">
        <v>1</v>
      </c>
      <c r="O21">
        <v>2</v>
      </c>
      <c r="P21">
        <v>2</v>
      </c>
      <c r="Q21">
        <v>1</v>
      </c>
      <c r="R21">
        <v>1</v>
      </c>
      <c r="S21">
        <v>2</v>
      </c>
      <c r="T21">
        <v>1</v>
      </c>
      <c r="U21">
        <v>1</v>
      </c>
      <c r="V21"/>
      <c r="W21"/>
      <c r="X21"/>
      <c r="Y21">
        <v>2</v>
      </c>
      <c r="Z21">
        <v>2</v>
      </c>
      <c r="AA21">
        <v>1</v>
      </c>
      <c r="AB21"/>
      <c r="AC21"/>
      <c r="AD21">
        <v>1</v>
      </c>
      <c r="AE21">
        <v>1</v>
      </c>
      <c r="AF21">
        <v>1</v>
      </c>
      <c r="AG21">
        <v>2</v>
      </c>
      <c r="AH21">
        <v>2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1</v>
      </c>
      <c r="AT21">
        <v>1</v>
      </c>
      <c r="AU21">
        <v>2</v>
      </c>
      <c r="AV21">
        <v>2</v>
      </c>
      <c r="AW21">
        <v>1</v>
      </c>
      <c r="AX21">
        <v>2</v>
      </c>
      <c r="AY21">
        <v>4</v>
      </c>
      <c r="AZ21">
        <v>1</v>
      </c>
      <c r="BA21">
        <v>804</v>
      </c>
    </row>
    <row r="22" spans="1:53" ht="15" x14ac:dyDescent="0.25">
      <c r="A22" s="1">
        <v>2123</v>
      </c>
      <c r="B22">
        <v>3</v>
      </c>
      <c r="C22">
        <v>2</v>
      </c>
      <c r="D22">
        <v>4</v>
      </c>
      <c r="E22">
        <v>4</v>
      </c>
      <c r="F22">
        <v>2</v>
      </c>
      <c r="G22">
        <v>1</v>
      </c>
      <c r="H22">
        <v>5</v>
      </c>
      <c r="I22">
        <v>1</v>
      </c>
      <c r="J22">
        <v>1</v>
      </c>
      <c r="K22">
        <v>2</v>
      </c>
      <c r="L22">
        <v>2</v>
      </c>
      <c r="M22">
        <v>1</v>
      </c>
      <c r="N22">
        <v>1</v>
      </c>
      <c r="O22">
        <v>1</v>
      </c>
      <c r="P22">
        <v>3</v>
      </c>
      <c r="Q22">
        <v>2</v>
      </c>
      <c r="R22">
        <v>2</v>
      </c>
      <c r="S22">
        <v>2</v>
      </c>
      <c r="T22">
        <v>1</v>
      </c>
      <c r="U22">
        <v>3</v>
      </c>
      <c r="V22"/>
      <c r="W22"/>
      <c r="X22"/>
      <c r="Y22">
        <v>3</v>
      </c>
      <c r="Z22">
        <v>2</v>
      </c>
      <c r="AA22">
        <v>2</v>
      </c>
      <c r="AB22"/>
      <c r="AC22"/>
      <c r="AD22">
        <v>1</v>
      </c>
      <c r="AE22">
        <v>1</v>
      </c>
      <c r="AF22">
        <v>1</v>
      </c>
      <c r="AG22">
        <v>2</v>
      </c>
      <c r="AH22">
        <v>2</v>
      </c>
      <c r="AI22">
        <v>2</v>
      </c>
      <c r="AJ22">
        <v>1</v>
      </c>
      <c r="AK22">
        <v>2</v>
      </c>
      <c r="AL22">
        <v>3</v>
      </c>
      <c r="AM22">
        <v>2</v>
      </c>
      <c r="AN22">
        <v>2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2</v>
      </c>
      <c r="AU22">
        <v>2</v>
      </c>
      <c r="AV22">
        <v>3</v>
      </c>
      <c r="AW22">
        <v>1</v>
      </c>
      <c r="AX22">
        <v>2</v>
      </c>
      <c r="AY22">
        <v>3</v>
      </c>
      <c r="AZ22">
        <v>2</v>
      </c>
      <c r="BA22">
        <v>804</v>
      </c>
    </row>
    <row r="23" spans="1:53" ht="15" x14ac:dyDescent="0.25">
      <c r="A23" s="1">
        <v>2124</v>
      </c>
      <c r="B23">
        <v>2</v>
      </c>
      <c r="C23">
        <v>2</v>
      </c>
      <c r="D23">
        <v>4</v>
      </c>
      <c r="E23">
        <v>3</v>
      </c>
      <c r="F23">
        <v>2</v>
      </c>
      <c r="G23">
        <v>1</v>
      </c>
      <c r="H23">
        <v>4</v>
      </c>
      <c r="I23">
        <v>1</v>
      </c>
      <c r="J23">
        <v>1</v>
      </c>
      <c r="K23">
        <v>2</v>
      </c>
      <c r="L23">
        <v>2</v>
      </c>
      <c r="M23">
        <v>4</v>
      </c>
      <c r="N23">
        <v>2</v>
      </c>
      <c r="O23">
        <v>2</v>
      </c>
      <c r="P23">
        <v>3</v>
      </c>
      <c r="Q23">
        <v>2</v>
      </c>
      <c r="R23">
        <v>2</v>
      </c>
      <c r="S23">
        <v>2</v>
      </c>
      <c r="T23">
        <v>1</v>
      </c>
      <c r="U23">
        <v>1</v>
      </c>
      <c r="V23"/>
      <c r="W23"/>
      <c r="X23"/>
      <c r="Y23">
        <v>3</v>
      </c>
      <c r="Z23">
        <v>3</v>
      </c>
      <c r="AA23">
        <v>1</v>
      </c>
      <c r="AB23"/>
      <c r="AC23"/>
      <c r="AD23">
        <v>1</v>
      </c>
      <c r="AE23">
        <v>1</v>
      </c>
      <c r="AF23">
        <v>2</v>
      </c>
      <c r="AG23">
        <v>4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1</v>
      </c>
      <c r="AQ23">
        <v>1</v>
      </c>
      <c r="AR23">
        <v>4</v>
      </c>
      <c r="AS23">
        <v>1</v>
      </c>
      <c r="AT23">
        <v>1</v>
      </c>
      <c r="AU23">
        <v>2</v>
      </c>
      <c r="AV23">
        <v>2</v>
      </c>
      <c r="AW23">
        <v>1</v>
      </c>
      <c r="AX23">
        <v>2</v>
      </c>
      <c r="AY23">
        <v>3</v>
      </c>
      <c r="AZ23">
        <v>1</v>
      </c>
      <c r="BA23">
        <v>804</v>
      </c>
    </row>
    <row r="24" spans="1:53" ht="15" x14ac:dyDescent="0.25">
      <c r="A24" s="1">
        <v>2125</v>
      </c>
      <c r="B24">
        <v>3</v>
      </c>
      <c r="C24">
        <v>2</v>
      </c>
      <c r="D24">
        <v>4</v>
      </c>
      <c r="E24">
        <v>4</v>
      </c>
      <c r="F24">
        <v>2</v>
      </c>
      <c r="G24">
        <v>1</v>
      </c>
      <c r="H24">
        <v>5</v>
      </c>
      <c r="I24">
        <v>1</v>
      </c>
      <c r="J24">
        <v>1</v>
      </c>
      <c r="K24">
        <v>2</v>
      </c>
      <c r="L24">
        <v>2</v>
      </c>
      <c r="M24">
        <v>3</v>
      </c>
      <c r="N24">
        <v>2</v>
      </c>
      <c r="O24">
        <v>2</v>
      </c>
      <c r="P24">
        <v>2</v>
      </c>
      <c r="Q24">
        <v>1</v>
      </c>
      <c r="R24">
        <v>1</v>
      </c>
      <c r="S24">
        <v>2</v>
      </c>
      <c r="T24">
        <v>1</v>
      </c>
      <c r="U24">
        <v>1</v>
      </c>
      <c r="V24"/>
      <c r="W24"/>
      <c r="X24"/>
      <c r="Y24">
        <v>3</v>
      </c>
      <c r="Z24">
        <v>2</v>
      </c>
      <c r="AA24">
        <v>1</v>
      </c>
      <c r="AB24"/>
      <c r="AC24"/>
      <c r="AD24">
        <v>1</v>
      </c>
      <c r="AE24">
        <v>1</v>
      </c>
      <c r="AF24">
        <v>2</v>
      </c>
      <c r="AG24">
        <v>2</v>
      </c>
      <c r="AH24">
        <v>2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2</v>
      </c>
      <c r="AO24">
        <v>2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2</v>
      </c>
      <c r="AY24">
        <v>1</v>
      </c>
      <c r="AZ24">
        <v>1</v>
      </c>
      <c r="BA24">
        <v>804</v>
      </c>
    </row>
    <row r="25" spans="1:53" ht="15" x14ac:dyDescent="0.25">
      <c r="A25" s="1">
        <v>2126</v>
      </c>
      <c r="B25">
        <v>3</v>
      </c>
      <c r="C25">
        <v>2</v>
      </c>
      <c r="D25">
        <v>3</v>
      </c>
      <c r="E25">
        <v>3</v>
      </c>
      <c r="F25">
        <v>2</v>
      </c>
      <c r="G25">
        <v>1</v>
      </c>
      <c r="H25">
        <v>3</v>
      </c>
      <c r="I25">
        <v>1</v>
      </c>
      <c r="J25">
        <v>2</v>
      </c>
      <c r="K25">
        <v>1</v>
      </c>
      <c r="L25">
        <v>2</v>
      </c>
      <c r="M25">
        <v>4</v>
      </c>
      <c r="N25">
        <v>1</v>
      </c>
      <c r="O25">
        <v>1</v>
      </c>
      <c r="P25">
        <v>2</v>
      </c>
      <c r="Q25">
        <v>1</v>
      </c>
      <c r="R25">
        <v>1</v>
      </c>
      <c r="S25">
        <v>1</v>
      </c>
      <c r="T25">
        <v>1</v>
      </c>
      <c r="U25">
        <v>1</v>
      </c>
      <c r="V25"/>
      <c r="W25"/>
      <c r="X25"/>
      <c r="Y25">
        <v>2</v>
      </c>
      <c r="Z25">
        <v>2</v>
      </c>
      <c r="AA25">
        <v>1</v>
      </c>
      <c r="AB25"/>
      <c r="AC25"/>
      <c r="AD25">
        <v>2</v>
      </c>
      <c r="AE25">
        <v>1</v>
      </c>
      <c r="AF25">
        <v>1</v>
      </c>
      <c r="AG25">
        <v>4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4</v>
      </c>
      <c r="AT25">
        <v>1</v>
      </c>
      <c r="AU25">
        <v>2</v>
      </c>
      <c r="AV25">
        <v>4</v>
      </c>
      <c r="AW25">
        <v>1</v>
      </c>
      <c r="AX25">
        <v>2</v>
      </c>
      <c r="AY25">
        <v>1</v>
      </c>
      <c r="AZ25">
        <v>1</v>
      </c>
      <c r="BA25">
        <v>804</v>
      </c>
    </row>
    <row r="26" spans="1:53" ht="15" x14ac:dyDescent="0.25">
      <c r="A26" s="1">
        <v>2127</v>
      </c>
      <c r="B26">
        <v>6</v>
      </c>
      <c r="C26">
        <v>1</v>
      </c>
      <c r="D26">
        <v>8</v>
      </c>
      <c r="E26">
        <v>4</v>
      </c>
      <c r="F26">
        <v>4</v>
      </c>
      <c r="G26">
        <v>1</v>
      </c>
      <c r="H26">
        <v>5</v>
      </c>
      <c r="I26">
        <v>1</v>
      </c>
      <c r="J26">
        <v>1</v>
      </c>
      <c r="K26">
        <v>2</v>
      </c>
      <c r="L26">
        <v>2</v>
      </c>
      <c r="M26">
        <v>1</v>
      </c>
      <c r="N26">
        <v>1</v>
      </c>
      <c r="O26">
        <v>2</v>
      </c>
      <c r="P26">
        <v>2</v>
      </c>
      <c r="Q26">
        <v>1</v>
      </c>
      <c r="R26">
        <v>1</v>
      </c>
      <c r="S26">
        <v>3</v>
      </c>
      <c r="T26">
        <v>1</v>
      </c>
      <c r="U26">
        <v>1</v>
      </c>
      <c r="V26"/>
      <c r="W26"/>
      <c r="X26"/>
      <c r="Y26"/>
      <c r="Z26"/>
      <c r="AA26"/>
      <c r="AB26"/>
      <c r="AC26"/>
      <c r="AD26">
        <v>1</v>
      </c>
      <c r="AE26">
        <v>1</v>
      </c>
      <c r="AF26">
        <v>1</v>
      </c>
      <c r="AG26">
        <v>2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2</v>
      </c>
      <c r="AO26">
        <v>1</v>
      </c>
      <c r="AP26">
        <v>2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2</v>
      </c>
      <c r="AY26">
        <v>1</v>
      </c>
      <c r="AZ26">
        <v>1</v>
      </c>
      <c r="BA26">
        <v>804</v>
      </c>
    </row>
    <row r="27" spans="1:53" ht="15" x14ac:dyDescent="0.25">
      <c r="A27" s="1">
        <v>2128</v>
      </c>
      <c r="B27">
        <v>2</v>
      </c>
      <c r="C27">
        <v>2</v>
      </c>
      <c r="D27">
        <v>3</v>
      </c>
      <c r="E27">
        <v>3</v>
      </c>
      <c r="F27">
        <v>2</v>
      </c>
      <c r="G27">
        <v>1</v>
      </c>
      <c r="H27">
        <v>5</v>
      </c>
      <c r="I27">
        <v>1</v>
      </c>
      <c r="J27">
        <v>1</v>
      </c>
      <c r="K27">
        <v>1</v>
      </c>
      <c r="L27">
        <v>2</v>
      </c>
      <c r="M27">
        <v>3</v>
      </c>
      <c r="N27">
        <v>2</v>
      </c>
      <c r="O27">
        <v>3</v>
      </c>
      <c r="P27">
        <v>3</v>
      </c>
      <c r="Q27">
        <v>2</v>
      </c>
      <c r="R27">
        <v>1</v>
      </c>
      <c r="S27">
        <v>4</v>
      </c>
      <c r="T27">
        <v>1</v>
      </c>
      <c r="U27">
        <v>1</v>
      </c>
      <c r="V27"/>
      <c r="W27"/>
      <c r="X27"/>
      <c r="Y27">
        <v>3</v>
      </c>
      <c r="Z27">
        <v>3</v>
      </c>
      <c r="AA27">
        <v>2</v>
      </c>
      <c r="AB27"/>
      <c r="AC27"/>
      <c r="AD27">
        <v>1</v>
      </c>
      <c r="AE27">
        <v>2</v>
      </c>
      <c r="AF27">
        <v>3</v>
      </c>
      <c r="AG27">
        <v>2</v>
      </c>
      <c r="AH27">
        <v>3</v>
      </c>
      <c r="AI27">
        <v>2</v>
      </c>
      <c r="AJ27">
        <v>2</v>
      </c>
      <c r="AK27">
        <v>1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1</v>
      </c>
      <c r="AR27">
        <v>2</v>
      </c>
      <c r="AS27">
        <v>2</v>
      </c>
      <c r="AT27">
        <v>2</v>
      </c>
      <c r="AU27">
        <v>2</v>
      </c>
      <c r="AV27">
        <v>3</v>
      </c>
      <c r="AW27">
        <v>1</v>
      </c>
      <c r="AX27">
        <v>2</v>
      </c>
      <c r="AY27">
        <v>2</v>
      </c>
      <c r="AZ27">
        <v>1</v>
      </c>
      <c r="BA27">
        <v>804</v>
      </c>
    </row>
    <row r="28" spans="1:53" ht="15" x14ac:dyDescent="0.25">
      <c r="A28" s="1">
        <v>2129</v>
      </c>
      <c r="B28">
        <v>3</v>
      </c>
      <c r="C28">
        <v>1</v>
      </c>
      <c r="D28">
        <v>3</v>
      </c>
      <c r="E28">
        <v>3</v>
      </c>
      <c r="F28">
        <v>1</v>
      </c>
      <c r="G28">
        <v>1</v>
      </c>
      <c r="H28">
        <v>3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1</v>
      </c>
      <c r="U28">
        <v>1</v>
      </c>
      <c r="V28"/>
      <c r="W28"/>
      <c r="X28"/>
      <c r="Y28"/>
      <c r="Z28"/>
      <c r="AA28"/>
      <c r="AB28">
        <v>3</v>
      </c>
      <c r="AC28">
        <v>3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2</v>
      </c>
      <c r="AP28">
        <v>1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2</v>
      </c>
      <c r="AW28">
        <v>1</v>
      </c>
      <c r="AX28">
        <v>1</v>
      </c>
      <c r="AY28">
        <v>1</v>
      </c>
      <c r="AZ28">
        <v>1</v>
      </c>
      <c r="BA28">
        <v>804</v>
      </c>
    </row>
    <row r="29" spans="1:53" ht="15" x14ac:dyDescent="0.25">
      <c r="A29" s="1">
        <v>2130</v>
      </c>
      <c r="B29">
        <v>3</v>
      </c>
      <c r="C29">
        <v>1</v>
      </c>
      <c r="D29">
        <v>6</v>
      </c>
      <c r="E29">
        <v>3</v>
      </c>
      <c r="F29">
        <v>2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4</v>
      </c>
      <c r="N29">
        <v>2</v>
      </c>
      <c r="O29">
        <v>1</v>
      </c>
      <c r="P29">
        <v>4</v>
      </c>
      <c r="Q29">
        <v>1</v>
      </c>
      <c r="R29">
        <v>1</v>
      </c>
      <c r="S29">
        <v>2</v>
      </c>
      <c r="T29">
        <v>1</v>
      </c>
      <c r="U29">
        <v>1</v>
      </c>
      <c r="V29"/>
      <c r="W29"/>
      <c r="X29"/>
      <c r="Y29">
        <v>3</v>
      </c>
      <c r="Z29">
        <v>2</v>
      </c>
      <c r="AA29">
        <v>1</v>
      </c>
      <c r="AB29"/>
      <c r="AC29"/>
      <c r="AD29">
        <v>1</v>
      </c>
      <c r="AE29">
        <v>1</v>
      </c>
      <c r="AF29">
        <v>1</v>
      </c>
      <c r="AG29">
        <v>1</v>
      </c>
      <c r="AH29">
        <v>3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2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4</v>
      </c>
      <c r="AW29">
        <v>1</v>
      </c>
      <c r="AX29">
        <v>1</v>
      </c>
      <c r="AY29">
        <v>3</v>
      </c>
      <c r="AZ29">
        <v>1</v>
      </c>
      <c r="BA29">
        <v>804</v>
      </c>
    </row>
    <row r="30" spans="1:53" ht="15" x14ac:dyDescent="0.25">
      <c r="A30" s="1">
        <v>2131</v>
      </c>
      <c r="B30">
        <v>3</v>
      </c>
      <c r="C30">
        <v>2</v>
      </c>
      <c r="D30">
        <v>5</v>
      </c>
      <c r="E30">
        <v>5</v>
      </c>
      <c r="F30">
        <v>2</v>
      </c>
      <c r="G30">
        <v>1</v>
      </c>
      <c r="H30">
        <v>4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2</v>
      </c>
      <c r="T30">
        <v>1</v>
      </c>
      <c r="U30">
        <v>1</v>
      </c>
      <c r="V30"/>
      <c r="W30"/>
      <c r="X30"/>
      <c r="Y30">
        <v>2</v>
      </c>
      <c r="Z30">
        <v>1</v>
      </c>
      <c r="AA30">
        <v>1</v>
      </c>
      <c r="AB30"/>
      <c r="AC30"/>
      <c r="AD30">
        <v>1</v>
      </c>
      <c r="AE30">
        <v>1</v>
      </c>
      <c r="AF30">
        <v>1</v>
      </c>
      <c r="AG30">
        <v>2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5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1</v>
      </c>
      <c r="AY30">
        <v>2</v>
      </c>
      <c r="AZ30">
        <v>1</v>
      </c>
      <c r="BA30">
        <v>804</v>
      </c>
    </row>
  </sheetData>
  <autoFilter ref="A1:BA3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opLeftCell="AA1" workbookViewId="0">
      <selection activeCell="U49" sqref="U49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2100</v>
      </c>
      <c r="B3" s="141">
        <v>2</v>
      </c>
      <c r="C3" s="141">
        <v>2</v>
      </c>
      <c r="D3" s="141">
        <v>3</v>
      </c>
      <c r="E3" s="141">
        <v>3</v>
      </c>
      <c r="F3" s="141">
        <v>2</v>
      </c>
      <c r="G3" s="141">
        <v>1</v>
      </c>
      <c r="H3" s="141">
        <v>5</v>
      </c>
      <c r="I3" s="141">
        <v>1</v>
      </c>
      <c r="J3" s="141">
        <v>1</v>
      </c>
      <c r="K3" s="141">
        <v>2</v>
      </c>
      <c r="L3" s="141">
        <v>2</v>
      </c>
      <c r="M3" s="141">
        <v>4</v>
      </c>
      <c r="N3" s="141">
        <v>2</v>
      </c>
      <c r="O3" s="141">
        <v>2</v>
      </c>
      <c r="P3" s="141">
        <v>2</v>
      </c>
      <c r="Q3" s="141">
        <v>2</v>
      </c>
      <c r="R3" s="141">
        <v>2</v>
      </c>
      <c r="S3" s="141">
        <v>2</v>
      </c>
      <c r="T3" s="141">
        <v>2</v>
      </c>
      <c r="U3" s="141">
        <v>3</v>
      </c>
      <c r="V3" s="141"/>
      <c r="W3" s="141"/>
      <c r="X3" s="141"/>
      <c r="Y3" s="141">
        <v>2</v>
      </c>
      <c r="Z3" s="141">
        <v>2</v>
      </c>
      <c r="AA3" s="141">
        <v>1</v>
      </c>
      <c r="AB3" s="141"/>
      <c r="AC3" s="141"/>
      <c r="AD3" s="141">
        <v>1</v>
      </c>
      <c r="AE3" s="141">
        <v>1</v>
      </c>
      <c r="AF3" s="141">
        <v>1</v>
      </c>
      <c r="AG3" s="141">
        <v>3</v>
      </c>
      <c r="AH3" s="141">
        <v>1</v>
      </c>
      <c r="AI3" s="141">
        <v>1</v>
      </c>
      <c r="AJ3" s="141">
        <v>1</v>
      </c>
      <c r="AK3" s="141">
        <v>1</v>
      </c>
      <c r="AL3" s="141">
        <v>1</v>
      </c>
      <c r="AM3" s="141">
        <v>2</v>
      </c>
      <c r="AN3" s="141">
        <v>2</v>
      </c>
      <c r="AO3" s="141">
        <v>1</v>
      </c>
      <c r="AP3" s="141">
        <v>2</v>
      </c>
      <c r="AQ3" s="141">
        <v>1</v>
      </c>
      <c r="AR3" s="141">
        <v>4</v>
      </c>
      <c r="AS3" s="141">
        <v>1</v>
      </c>
      <c r="AT3" s="141">
        <v>3</v>
      </c>
      <c r="AU3" s="141">
        <v>2</v>
      </c>
      <c r="AV3" s="141">
        <v>3</v>
      </c>
      <c r="AW3" s="141">
        <v>1</v>
      </c>
      <c r="AX3" s="141">
        <v>2</v>
      </c>
      <c r="AY3" s="141">
        <v>1</v>
      </c>
      <c r="AZ3" s="141">
        <v>1</v>
      </c>
      <c r="BA3" s="141">
        <v>824</v>
      </c>
    </row>
    <row r="4" spans="1:53" x14ac:dyDescent="0.2">
      <c r="A4" s="139">
        <v>2101</v>
      </c>
      <c r="B4" s="141">
        <v>3</v>
      </c>
      <c r="C4" s="141">
        <v>1</v>
      </c>
      <c r="D4" s="141">
        <v>4</v>
      </c>
      <c r="E4" s="141">
        <v>3</v>
      </c>
      <c r="F4" s="141">
        <v>2</v>
      </c>
      <c r="G4" s="141">
        <v>1</v>
      </c>
      <c r="H4" s="141">
        <v>3</v>
      </c>
      <c r="I4" s="141">
        <v>2</v>
      </c>
      <c r="J4" s="141">
        <v>1</v>
      </c>
      <c r="K4" s="141">
        <v>2</v>
      </c>
      <c r="L4" s="141">
        <v>1</v>
      </c>
      <c r="M4" s="141">
        <v>4</v>
      </c>
      <c r="N4" s="141">
        <v>2</v>
      </c>
      <c r="O4" s="141">
        <v>2</v>
      </c>
      <c r="P4" s="141">
        <v>3</v>
      </c>
      <c r="Q4" s="141">
        <v>2</v>
      </c>
      <c r="R4" s="141">
        <v>2</v>
      </c>
      <c r="S4" s="141">
        <v>3</v>
      </c>
      <c r="T4" s="141">
        <v>1</v>
      </c>
      <c r="U4" s="141">
        <v>3</v>
      </c>
      <c r="V4" s="141"/>
      <c r="W4" s="141"/>
      <c r="X4" s="141"/>
      <c r="Y4" s="141">
        <v>3</v>
      </c>
      <c r="Z4" s="141">
        <v>2</v>
      </c>
      <c r="AA4" s="141">
        <v>2</v>
      </c>
      <c r="AB4" s="141"/>
      <c r="AC4" s="141"/>
      <c r="AD4" s="141">
        <v>1</v>
      </c>
      <c r="AE4" s="141">
        <v>1</v>
      </c>
      <c r="AF4" s="141">
        <v>1</v>
      </c>
      <c r="AG4" s="141">
        <v>2</v>
      </c>
      <c r="AH4" s="141">
        <v>1</v>
      </c>
      <c r="AI4" s="141">
        <v>2</v>
      </c>
      <c r="AJ4" s="141">
        <v>1</v>
      </c>
      <c r="AK4" s="141">
        <v>1</v>
      </c>
      <c r="AL4" s="141">
        <v>1</v>
      </c>
      <c r="AM4" s="141">
        <v>2</v>
      </c>
      <c r="AN4" s="141">
        <v>1</v>
      </c>
      <c r="AO4" s="141">
        <v>1</v>
      </c>
      <c r="AP4" s="141">
        <v>1</v>
      </c>
      <c r="AQ4" s="141">
        <v>1</v>
      </c>
      <c r="AR4" s="141">
        <v>1</v>
      </c>
      <c r="AS4" s="141">
        <v>1</v>
      </c>
      <c r="AT4" s="141">
        <v>1</v>
      </c>
      <c r="AU4" s="141">
        <v>2</v>
      </c>
      <c r="AV4" s="141">
        <v>3</v>
      </c>
      <c r="AW4" s="141">
        <v>1</v>
      </c>
      <c r="AX4" s="141">
        <v>2</v>
      </c>
      <c r="AY4" s="141">
        <v>3</v>
      </c>
      <c r="AZ4" s="141">
        <v>1</v>
      </c>
      <c r="BA4" s="141">
        <v>824</v>
      </c>
    </row>
    <row r="5" spans="1:53" x14ac:dyDescent="0.2">
      <c r="A5" s="139">
        <v>2102</v>
      </c>
      <c r="B5" s="141">
        <v>2</v>
      </c>
      <c r="C5" s="141">
        <v>2</v>
      </c>
      <c r="D5" s="141">
        <v>3</v>
      </c>
      <c r="E5" s="141">
        <v>3</v>
      </c>
      <c r="F5" s="141">
        <v>2</v>
      </c>
      <c r="G5" s="141">
        <v>1</v>
      </c>
      <c r="H5" s="141">
        <v>5</v>
      </c>
      <c r="I5" s="141">
        <v>1</v>
      </c>
      <c r="J5" s="141">
        <v>2</v>
      </c>
      <c r="K5" s="141">
        <v>1</v>
      </c>
      <c r="L5" s="141">
        <v>1</v>
      </c>
      <c r="M5" s="141">
        <v>1</v>
      </c>
      <c r="N5" s="141">
        <v>1</v>
      </c>
      <c r="O5" s="141">
        <v>2</v>
      </c>
      <c r="P5" s="141">
        <v>1</v>
      </c>
      <c r="Q5" s="141">
        <v>2</v>
      </c>
      <c r="R5" s="141">
        <v>3</v>
      </c>
      <c r="S5" s="141">
        <v>3</v>
      </c>
      <c r="T5" s="141">
        <v>1</v>
      </c>
      <c r="U5" s="141">
        <v>3</v>
      </c>
      <c r="V5" s="141"/>
      <c r="W5" s="141"/>
      <c r="X5" s="141"/>
      <c r="Y5" s="141">
        <v>2</v>
      </c>
      <c r="Z5" s="141">
        <v>2</v>
      </c>
      <c r="AA5" s="141">
        <v>1</v>
      </c>
      <c r="AB5" s="141"/>
      <c r="AC5" s="141"/>
      <c r="AD5" s="141">
        <v>1</v>
      </c>
      <c r="AE5" s="141">
        <v>1</v>
      </c>
      <c r="AF5" s="141">
        <v>1</v>
      </c>
      <c r="AG5" s="141">
        <v>2</v>
      </c>
      <c r="AH5" s="141">
        <v>2</v>
      </c>
      <c r="AI5" s="141">
        <v>1</v>
      </c>
      <c r="AJ5" s="141">
        <v>2</v>
      </c>
      <c r="AK5" s="141">
        <v>1</v>
      </c>
      <c r="AL5" s="141">
        <v>2</v>
      </c>
      <c r="AM5" s="141">
        <v>1</v>
      </c>
      <c r="AN5" s="141">
        <v>1</v>
      </c>
      <c r="AO5" s="141">
        <v>1</v>
      </c>
      <c r="AP5" s="141">
        <v>2</v>
      </c>
      <c r="AQ5" s="141">
        <v>2</v>
      </c>
      <c r="AR5" s="141">
        <v>5</v>
      </c>
      <c r="AS5" s="141">
        <v>1</v>
      </c>
      <c r="AT5" s="141">
        <v>1</v>
      </c>
      <c r="AU5" s="141">
        <v>2</v>
      </c>
      <c r="AV5" s="141">
        <v>3</v>
      </c>
      <c r="AW5" s="141">
        <v>2</v>
      </c>
      <c r="AX5" s="141">
        <v>2</v>
      </c>
      <c r="AY5" s="141">
        <v>3</v>
      </c>
      <c r="AZ5" s="141">
        <v>1</v>
      </c>
      <c r="BA5" s="141">
        <v>824</v>
      </c>
    </row>
    <row r="6" spans="1:53" x14ac:dyDescent="0.2">
      <c r="A6" s="139">
        <v>2103</v>
      </c>
      <c r="B6" s="141">
        <v>2</v>
      </c>
      <c r="C6" s="141">
        <v>2</v>
      </c>
      <c r="D6" s="141">
        <v>4</v>
      </c>
      <c r="E6" s="141">
        <v>4</v>
      </c>
      <c r="F6" s="141">
        <v>2</v>
      </c>
      <c r="G6" s="141">
        <v>1</v>
      </c>
      <c r="H6" s="141">
        <v>4</v>
      </c>
      <c r="I6" s="141">
        <v>1</v>
      </c>
      <c r="J6" s="141">
        <v>2</v>
      </c>
      <c r="K6" s="141">
        <v>2</v>
      </c>
      <c r="L6" s="141">
        <v>1</v>
      </c>
      <c r="M6" s="141">
        <v>3</v>
      </c>
      <c r="N6" s="141">
        <v>1</v>
      </c>
      <c r="O6" s="141">
        <v>1</v>
      </c>
      <c r="P6" s="141">
        <v>1</v>
      </c>
      <c r="Q6" s="141">
        <v>2</v>
      </c>
      <c r="R6" s="141">
        <v>2</v>
      </c>
      <c r="S6" s="141">
        <v>2</v>
      </c>
      <c r="T6" s="141">
        <v>2</v>
      </c>
      <c r="U6" s="141">
        <v>2</v>
      </c>
      <c r="V6" s="141"/>
      <c r="W6" s="141"/>
      <c r="X6" s="141"/>
      <c r="Y6" s="141">
        <v>2</v>
      </c>
      <c r="Z6" s="141">
        <v>2</v>
      </c>
      <c r="AA6" s="141">
        <v>1</v>
      </c>
      <c r="AB6" s="141"/>
      <c r="AC6" s="141"/>
      <c r="AD6" s="141">
        <v>1</v>
      </c>
      <c r="AE6" s="141">
        <v>1</v>
      </c>
      <c r="AF6" s="141">
        <v>1</v>
      </c>
      <c r="AG6" s="141">
        <v>1</v>
      </c>
      <c r="AH6" s="141">
        <v>2</v>
      </c>
      <c r="AI6" s="141">
        <v>2</v>
      </c>
      <c r="AJ6" s="141">
        <v>2</v>
      </c>
      <c r="AK6" s="141">
        <v>2</v>
      </c>
      <c r="AL6" s="141">
        <v>3</v>
      </c>
      <c r="AM6" s="141">
        <v>2</v>
      </c>
      <c r="AN6" s="141">
        <v>3</v>
      </c>
      <c r="AO6" s="141">
        <v>2</v>
      </c>
      <c r="AP6" s="141">
        <v>2</v>
      </c>
      <c r="AQ6" s="141">
        <v>1</v>
      </c>
      <c r="AR6" s="141">
        <v>2</v>
      </c>
      <c r="AS6" s="141">
        <v>1</v>
      </c>
      <c r="AT6" s="141">
        <v>1</v>
      </c>
      <c r="AU6" s="141">
        <v>2</v>
      </c>
      <c r="AV6" s="141">
        <v>1</v>
      </c>
      <c r="AW6" s="141">
        <v>1</v>
      </c>
      <c r="AX6" s="141">
        <v>2</v>
      </c>
      <c r="AY6" s="141">
        <v>3</v>
      </c>
      <c r="AZ6" s="141">
        <v>1</v>
      </c>
      <c r="BA6" s="141">
        <v>824</v>
      </c>
    </row>
    <row r="7" spans="1:53" x14ac:dyDescent="0.2">
      <c r="A7" s="139">
        <v>2104</v>
      </c>
      <c r="B7" s="141">
        <v>3</v>
      </c>
      <c r="C7" s="141">
        <v>2</v>
      </c>
      <c r="D7" s="141">
        <v>2</v>
      </c>
      <c r="E7" s="141">
        <v>2</v>
      </c>
      <c r="F7" s="141">
        <v>2</v>
      </c>
      <c r="G7" s="141">
        <v>1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1</v>
      </c>
      <c r="O7" s="141">
        <v>2</v>
      </c>
      <c r="P7" s="141">
        <v>1</v>
      </c>
      <c r="Q7" s="141">
        <v>2</v>
      </c>
      <c r="R7" s="141">
        <v>2</v>
      </c>
      <c r="S7" s="141">
        <v>2</v>
      </c>
      <c r="T7" s="141">
        <v>2</v>
      </c>
      <c r="U7" s="141">
        <v>3</v>
      </c>
      <c r="V7" s="141"/>
      <c r="W7" s="141"/>
      <c r="X7" s="141"/>
      <c r="Y7" s="141">
        <v>2</v>
      </c>
      <c r="Z7" s="141">
        <v>2</v>
      </c>
      <c r="AA7" s="141">
        <v>1</v>
      </c>
      <c r="AB7" s="141"/>
      <c r="AC7" s="141"/>
      <c r="AD7" s="141">
        <v>2</v>
      </c>
      <c r="AE7" s="141">
        <v>1</v>
      </c>
      <c r="AF7" s="141">
        <v>1</v>
      </c>
      <c r="AG7" s="141">
        <v>1</v>
      </c>
      <c r="AH7" s="141">
        <v>2</v>
      </c>
      <c r="AI7" s="141">
        <v>2</v>
      </c>
      <c r="AJ7" s="141">
        <v>3</v>
      </c>
      <c r="AK7" s="141">
        <v>2</v>
      </c>
      <c r="AL7" s="141">
        <v>3</v>
      </c>
      <c r="AM7" s="141">
        <v>2</v>
      </c>
      <c r="AN7" s="141">
        <v>2</v>
      </c>
      <c r="AO7" s="141">
        <v>2</v>
      </c>
      <c r="AP7" s="141">
        <v>2</v>
      </c>
      <c r="AQ7" s="141">
        <v>1</v>
      </c>
      <c r="AR7" s="141">
        <v>4</v>
      </c>
      <c r="AS7" s="141">
        <v>1</v>
      </c>
      <c r="AT7" s="141">
        <v>3</v>
      </c>
      <c r="AU7" s="141">
        <v>2</v>
      </c>
      <c r="AV7" s="141">
        <v>4</v>
      </c>
      <c r="AW7" s="141">
        <v>1</v>
      </c>
      <c r="AX7" s="141">
        <v>2</v>
      </c>
      <c r="AY7" s="141">
        <v>2</v>
      </c>
      <c r="AZ7" s="141">
        <v>5</v>
      </c>
      <c r="BA7" s="141">
        <v>824</v>
      </c>
    </row>
    <row r="8" spans="1:53" x14ac:dyDescent="0.2">
      <c r="A8" s="139">
        <v>2105</v>
      </c>
      <c r="B8" s="141">
        <v>2</v>
      </c>
      <c r="C8" s="141">
        <v>1</v>
      </c>
      <c r="D8" s="141">
        <v>3</v>
      </c>
      <c r="E8" s="141">
        <v>3</v>
      </c>
      <c r="F8" s="141">
        <v>2</v>
      </c>
      <c r="G8" s="141">
        <v>1</v>
      </c>
      <c r="H8" s="141">
        <v>5</v>
      </c>
      <c r="I8" s="141">
        <v>2</v>
      </c>
      <c r="J8" s="141">
        <v>2</v>
      </c>
      <c r="K8" s="141">
        <v>2</v>
      </c>
      <c r="L8" s="141">
        <v>1</v>
      </c>
      <c r="M8" s="141">
        <v>2</v>
      </c>
      <c r="N8" s="141">
        <v>1</v>
      </c>
      <c r="O8" s="141">
        <v>2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2</v>
      </c>
      <c r="V8" s="141"/>
      <c r="W8" s="141"/>
      <c r="X8" s="141"/>
      <c r="Y8" s="141">
        <v>1</v>
      </c>
      <c r="Z8" s="141">
        <v>2</v>
      </c>
      <c r="AA8" s="141">
        <v>1</v>
      </c>
      <c r="AB8" s="141"/>
      <c r="AC8" s="141"/>
      <c r="AD8" s="141">
        <v>1</v>
      </c>
      <c r="AE8" s="141">
        <v>2</v>
      </c>
      <c r="AF8" s="141">
        <v>1</v>
      </c>
      <c r="AG8" s="141">
        <v>4</v>
      </c>
      <c r="AH8" s="141">
        <v>2</v>
      </c>
      <c r="AI8" s="141">
        <v>1</v>
      </c>
      <c r="AJ8" s="141">
        <v>2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2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4</v>
      </c>
      <c r="AZ8" s="141">
        <v>1</v>
      </c>
      <c r="BA8" s="141">
        <v>824</v>
      </c>
    </row>
    <row r="9" spans="1:53" x14ac:dyDescent="0.2">
      <c r="A9" s="139">
        <v>2106</v>
      </c>
      <c r="B9" s="141">
        <v>4</v>
      </c>
      <c r="C9" s="141">
        <v>1</v>
      </c>
      <c r="D9" s="141">
        <v>4</v>
      </c>
      <c r="E9" s="141">
        <v>4</v>
      </c>
      <c r="F9" s="141">
        <v>2</v>
      </c>
      <c r="G9" s="141">
        <v>1</v>
      </c>
      <c r="H9" s="141">
        <v>5</v>
      </c>
      <c r="I9" s="141">
        <v>2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1</v>
      </c>
      <c r="T9" s="141">
        <v>1</v>
      </c>
      <c r="U9" s="141">
        <v>1</v>
      </c>
      <c r="V9" s="141"/>
      <c r="W9" s="141"/>
      <c r="X9" s="141"/>
      <c r="Y9" s="141">
        <v>1</v>
      </c>
      <c r="Z9" s="141">
        <v>1</v>
      </c>
      <c r="AA9" s="141">
        <v>1</v>
      </c>
      <c r="AB9" s="141"/>
      <c r="AC9" s="141"/>
      <c r="AD9" s="141">
        <v>1</v>
      </c>
      <c r="AE9" s="141">
        <v>1</v>
      </c>
      <c r="AF9" s="141">
        <v>1</v>
      </c>
      <c r="AG9" s="141">
        <v>4</v>
      </c>
      <c r="AH9" s="141">
        <v>1</v>
      </c>
      <c r="AI9" s="141">
        <v>1</v>
      </c>
      <c r="AJ9" s="141">
        <v>3</v>
      </c>
      <c r="AK9" s="141">
        <v>2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2</v>
      </c>
      <c r="AR9" s="141">
        <v>3</v>
      </c>
      <c r="AS9" s="141">
        <v>1</v>
      </c>
      <c r="AT9" s="141">
        <v>2</v>
      </c>
      <c r="AU9" s="141">
        <v>2</v>
      </c>
      <c r="AV9" s="141">
        <v>2</v>
      </c>
      <c r="AW9" s="141">
        <v>2</v>
      </c>
      <c r="AX9" s="141">
        <v>2</v>
      </c>
      <c r="AY9" s="141">
        <v>4</v>
      </c>
      <c r="AZ9" s="141">
        <v>5</v>
      </c>
      <c r="BA9" s="141">
        <v>824</v>
      </c>
    </row>
    <row r="10" spans="1:53" x14ac:dyDescent="0.2">
      <c r="A10" s="139">
        <v>2107</v>
      </c>
      <c r="B10" s="141">
        <v>3</v>
      </c>
      <c r="C10" s="141">
        <v>2</v>
      </c>
      <c r="D10" s="141">
        <v>2</v>
      </c>
      <c r="E10" s="141">
        <v>2</v>
      </c>
      <c r="F10" s="141">
        <v>2</v>
      </c>
      <c r="G10" s="141">
        <v>1</v>
      </c>
      <c r="H10" s="141">
        <v>4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2</v>
      </c>
      <c r="O10" s="141">
        <v>2</v>
      </c>
      <c r="P10" s="141">
        <v>1</v>
      </c>
      <c r="Q10" s="141">
        <v>2</v>
      </c>
      <c r="R10" s="141">
        <v>3</v>
      </c>
      <c r="S10" s="141">
        <v>2</v>
      </c>
      <c r="T10" s="141">
        <v>2</v>
      </c>
      <c r="U10" s="141">
        <v>3</v>
      </c>
      <c r="V10" s="141"/>
      <c r="W10" s="141"/>
      <c r="X10" s="141"/>
      <c r="Y10" s="141">
        <v>3</v>
      </c>
      <c r="Z10" s="141">
        <v>2</v>
      </c>
      <c r="AA10" s="141">
        <v>1</v>
      </c>
      <c r="AB10" s="141"/>
      <c r="AC10" s="141"/>
      <c r="AD10" s="141">
        <v>2</v>
      </c>
      <c r="AE10" s="141">
        <v>1</v>
      </c>
      <c r="AF10" s="141">
        <v>1</v>
      </c>
      <c r="AG10" s="141">
        <v>2</v>
      </c>
      <c r="AH10" s="141">
        <v>1</v>
      </c>
      <c r="AI10" s="141">
        <v>1</v>
      </c>
      <c r="AJ10" s="141">
        <v>2</v>
      </c>
      <c r="AK10" s="141">
        <v>1</v>
      </c>
      <c r="AL10" s="141">
        <v>1</v>
      </c>
      <c r="AM10" s="141">
        <v>2</v>
      </c>
      <c r="AN10" s="141">
        <v>2</v>
      </c>
      <c r="AO10" s="141">
        <v>1</v>
      </c>
      <c r="AP10" s="141">
        <v>2</v>
      </c>
      <c r="AQ10" s="141">
        <v>2</v>
      </c>
      <c r="AR10" s="141">
        <v>5</v>
      </c>
      <c r="AS10" s="141">
        <v>1</v>
      </c>
      <c r="AT10" s="141">
        <v>2</v>
      </c>
      <c r="AU10" s="141">
        <v>2</v>
      </c>
      <c r="AV10" s="141">
        <v>2</v>
      </c>
      <c r="AW10" s="141">
        <v>1</v>
      </c>
      <c r="AX10" s="141">
        <v>2</v>
      </c>
      <c r="AY10" s="141">
        <v>4</v>
      </c>
      <c r="AZ10" s="141">
        <v>1</v>
      </c>
      <c r="BA10" s="141">
        <v>824</v>
      </c>
    </row>
    <row r="11" spans="1:53" x14ac:dyDescent="0.2">
      <c r="A11" s="139">
        <v>2108</v>
      </c>
      <c r="B11" s="141">
        <v>2</v>
      </c>
      <c r="C11" s="141">
        <v>1</v>
      </c>
      <c r="D11" s="141">
        <v>4</v>
      </c>
      <c r="E11" s="141">
        <v>2</v>
      </c>
      <c r="F11" s="141">
        <v>2</v>
      </c>
      <c r="G11" s="141">
        <v>1</v>
      </c>
      <c r="H11" s="141">
        <v>5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1</v>
      </c>
      <c r="O11" s="141">
        <v>1</v>
      </c>
      <c r="P11" s="141">
        <v>1</v>
      </c>
      <c r="Q11" s="141">
        <v>2</v>
      </c>
      <c r="R11" s="141">
        <v>1</v>
      </c>
      <c r="S11" s="141">
        <v>2</v>
      </c>
      <c r="T11" s="141">
        <v>1</v>
      </c>
      <c r="U11" s="141">
        <v>1</v>
      </c>
      <c r="V11" s="141"/>
      <c r="W11" s="141"/>
      <c r="X11" s="141"/>
      <c r="Y11" s="141">
        <v>1</v>
      </c>
      <c r="Z11" s="141">
        <v>1</v>
      </c>
      <c r="AA11" s="141">
        <v>1</v>
      </c>
      <c r="AB11" s="141"/>
      <c r="AC11" s="141"/>
      <c r="AD11" s="141">
        <v>1</v>
      </c>
      <c r="AE11" s="141">
        <v>1</v>
      </c>
      <c r="AF11" s="141">
        <v>1</v>
      </c>
      <c r="AG11" s="141">
        <v>4</v>
      </c>
      <c r="AH11" s="141">
        <v>1</v>
      </c>
      <c r="AI11" s="141">
        <v>1</v>
      </c>
      <c r="AJ11" s="141">
        <v>2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1</v>
      </c>
      <c r="AS11" s="141">
        <v>2</v>
      </c>
      <c r="AT11" s="141">
        <v>1</v>
      </c>
      <c r="AU11" s="141">
        <v>2</v>
      </c>
      <c r="AV11" s="141">
        <v>1</v>
      </c>
      <c r="AW11" s="141">
        <v>2</v>
      </c>
      <c r="AX11" s="141">
        <v>2</v>
      </c>
      <c r="AY11" s="141">
        <v>3</v>
      </c>
      <c r="AZ11" s="141">
        <v>1</v>
      </c>
      <c r="BA11" s="141">
        <v>824</v>
      </c>
    </row>
    <row r="12" spans="1:53" x14ac:dyDescent="0.2">
      <c r="A12" s="139">
        <v>2109</v>
      </c>
      <c r="B12" s="141">
        <v>3</v>
      </c>
      <c r="C12" s="141">
        <v>2</v>
      </c>
      <c r="D12" s="141">
        <v>5</v>
      </c>
      <c r="E12" s="141">
        <v>3</v>
      </c>
      <c r="F12" s="141">
        <v>2</v>
      </c>
      <c r="G12" s="141">
        <v>1</v>
      </c>
      <c r="H12" s="141">
        <v>4</v>
      </c>
      <c r="I12" s="141">
        <v>2</v>
      </c>
      <c r="J12" s="141">
        <v>1</v>
      </c>
      <c r="K12" s="141">
        <v>2</v>
      </c>
      <c r="L12" s="141">
        <v>1</v>
      </c>
      <c r="M12" s="141">
        <v>4</v>
      </c>
      <c r="N12" s="141">
        <v>2</v>
      </c>
      <c r="O12" s="141">
        <v>2</v>
      </c>
      <c r="P12" s="141">
        <v>3</v>
      </c>
      <c r="Q12" s="141">
        <v>2</v>
      </c>
      <c r="R12" s="141">
        <v>2</v>
      </c>
      <c r="S12" s="141">
        <v>1</v>
      </c>
      <c r="T12" s="141">
        <v>1</v>
      </c>
      <c r="U12" s="141">
        <v>3</v>
      </c>
      <c r="V12" s="141"/>
      <c r="W12" s="141"/>
      <c r="X12" s="141"/>
      <c r="Y12" s="141">
        <v>1</v>
      </c>
      <c r="Z12" s="141">
        <v>1</v>
      </c>
      <c r="AA12" s="141">
        <v>1</v>
      </c>
      <c r="AB12" s="141"/>
      <c r="AC12" s="141"/>
      <c r="AD12" s="141">
        <v>1</v>
      </c>
      <c r="AE12" s="141">
        <v>1</v>
      </c>
      <c r="AF12" s="141">
        <v>1</v>
      </c>
      <c r="AG12" s="141">
        <v>4</v>
      </c>
      <c r="AH12" s="141">
        <v>1</v>
      </c>
      <c r="AI12" s="141">
        <v>2</v>
      </c>
      <c r="AJ12" s="141">
        <v>1</v>
      </c>
      <c r="AK12" s="141">
        <v>1</v>
      </c>
      <c r="AL12" s="141">
        <v>1</v>
      </c>
      <c r="AM12" s="141">
        <v>2</v>
      </c>
      <c r="AN12" s="141">
        <v>2</v>
      </c>
      <c r="AO12" s="141">
        <v>2</v>
      </c>
      <c r="AP12" s="141">
        <v>1</v>
      </c>
      <c r="AQ12" s="141">
        <v>1</v>
      </c>
      <c r="AR12" s="141">
        <v>4</v>
      </c>
      <c r="AS12" s="141">
        <v>1</v>
      </c>
      <c r="AT12" s="141">
        <v>2</v>
      </c>
      <c r="AU12" s="141">
        <v>2</v>
      </c>
      <c r="AV12" s="141">
        <v>2</v>
      </c>
      <c r="AW12" s="141">
        <v>1</v>
      </c>
      <c r="AX12" s="141">
        <v>2</v>
      </c>
      <c r="AY12" s="141">
        <v>3</v>
      </c>
      <c r="AZ12" s="141">
        <v>1</v>
      </c>
      <c r="BA12" s="141">
        <v>824</v>
      </c>
    </row>
    <row r="13" spans="1:53" x14ac:dyDescent="0.2">
      <c r="A13" s="139">
        <v>2110</v>
      </c>
      <c r="B13" s="141">
        <v>1</v>
      </c>
      <c r="C13" s="141">
        <v>2</v>
      </c>
      <c r="D13" s="141">
        <v>1</v>
      </c>
      <c r="E13" s="141">
        <v>1</v>
      </c>
      <c r="F13" s="141">
        <v>2</v>
      </c>
      <c r="G13" s="141">
        <v>3</v>
      </c>
      <c r="H13" s="141">
        <v>5</v>
      </c>
      <c r="I13" s="141">
        <v>1</v>
      </c>
      <c r="J13" s="141">
        <v>1</v>
      </c>
      <c r="K13" s="141">
        <v>2</v>
      </c>
      <c r="L13" s="141">
        <v>1</v>
      </c>
      <c r="M13" s="141">
        <v>4</v>
      </c>
      <c r="N13" s="141">
        <v>1</v>
      </c>
      <c r="O13" s="141">
        <v>1</v>
      </c>
      <c r="P13" s="141">
        <v>2</v>
      </c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/>
      <c r="W13" s="141"/>
      <c r="X13" s="141"/>
      <c r="Y13" s="141">
        <v>1</v>
      </c>
      <c r="Z13" s="141">
        <v>1</v>
      </c>
      <c r="AA13" s="141">
        <v>1</v>
      </c>
      <c r="AB13" s="141"/>
      <c r="AC13" s="141"/>
      <c r="AD13" s="141">
        <v>2</v>
      </c>
      <c r="AE13" s="141">
        <v>1</v>
      </c>
      <c r="AF13" s="141">
        <v>1</v>
      </c>
      <c r="AG13" s="141">
        <v>2</v>
      </c>
      <c r="AH13" s="141">
        <v>1</v>
      </c>
      <c r="AI13" s="141">
        <v>1</v>
      </c>
      <c r="AJ13" s="141">
        <v>2</v>
      </c>
      <c r="AK13" s="141">
        <v>1</v>
      </c>
      <c r="AL13" s="141">
        <v>1</v>
      </c>
      <c r="AM13" s="141">
        <v>2</v>
      </c>
      <c r="AN13" s="141">
        <v>1</v>
      </c>
      <c r="AO13" s="141">
        <v>1</v>
      </c>
      <c r="AP13" s="141">
        <v>2</v>
      </c>
      <c r="AQ13" s="141">
        <v>1</v>
      </c>
      <c r="AR13" s="141">
        <v>5</v>
      </c>
      <c r="AS13" s="141">
        <v>2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4</v>
      </c>
      <c r="AZ13" s="141">
        <v>1</v>
      </c>
      <c r="BA13" s="141">
        <v>824</v>
      </c>
    </row>
    <row r="14" spans="1:53" x14ac:dyDescent="0.2">
      <c r="A14" s="139">
        <v>2111</v>
      </c>
      <c r="B14" s="141">
        <v>2</v>
      </c>
      <c r="C14" s="141">
        <v>2</v>
      </c>
      <c r="D14" s="141">
        <v>3</v>
      </c>
      <c r="E14" s="141">
        <v>3</v>
      </c>
      <c r="F14" s="141">
        <v>2</v>
      </c>
      <c r="G14" s="141">
        <v>1</v>
      </c>
      <c r="H14" s="141">
        <v>5</v>
      </c>
      <c r="I14" s="141">
        <v>2</v>
      </c>
      <c r="J14" s="141">
        <v>2</v>
      </c>
      <c r="K14" s="141">
        <v>2</v>
      </c>
      <c r="L14" s="141">
        <v>1</v>
      </c>
      <c r="M14" s="141">
        <v>4</v>
      </c>
      <c r="N14" s="141">
        <v>2</v>
      </c>
      <c r="O14" s="141">
        <v>3</v>
      </c>
      <c r="P14" s="141">
        <v>4</v>
      </c>
      <c r="Q14" s="141">
        <v>3</v>
      </c>
      <c r="R14" s="141">
        <v>3</v>
      </c>
      <c r="S14" s="141">
        <v>3</v>
      </c>
      <c r="T14" s="141">
        <v>1</v>
      </c>
      <c r="U14" s="141">
        <v>1</v>
      </c>
      <c r="V14" s="141"/>
      <c r="W14" s="141"/>
      <c r="X14" s="141"/>
      <c r="Y14" s="141">
        <v>3</v>
      </c>
      <c r="Z14" s="141">
        <v>2</v>
      </c>
      <c r="AA14" s="141">
        <v>2</v>
      </c>
      <c r="AB14" s="141"/>
      <c r="AC14" s="141"/>
      <c r="AD14" s="141">
        <v>1</v>
      </c>
      <c r="AE14" s="141">
        <v>1</v>
      </c>
      <c r="AF14" s="141">
        <v>1</v>
      </c>
      <c r="AG14" s="141">
        <v>3</v>
      </c>
      <c r="AH14" s="141">
        <v>2</v>
      </c>
      <c r="AI14" s="141">
        <v>1</v>
      </c>
      <c r="AJ14" s="141">
        <v>1</v>
      </c>
      <c r="AK14" s="141">
        <v>1</v>
      </c>
      <c r="AL14" s="141">
        <v>1</v>
      </c>
      <c r="AM14" s="141">
        <v>2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2</v>
      </c>
      <c r="AU14" s="141">
        <v>2</v>
      </c>
      <c r="AV14" s="141">
        <v>4</v>
      </c>
      <c r="AW14" s="141">
        <v>1</v>
      </c>
      <c r="AX14" s="141">
        <v>2</v>
      </c>
      <c r="AY14" s="141">
        <v>3</v>
      </c>
      <c r="AZ14" s="141">
        <v>1</v>
      </c>
      <c r="BA14" s="141">
        <v>824</v>
      </c>
    </row>
    <row r="15" spans="1:53" x14ac:dyDescent="0.2">
      <c r="A15" s="139">
        <v>2112</v>
      </c>
      <c r="B15" s="141">
        <v>3</v>
      </c>
      <c r="C15" s="141">
        <v>2</v>
      </c>
      <c r="D15" s="141">
        <v>6</v>
      </c>
      <c r="E15" s="141">
        <v>3</v>
      </c>
      <c r="F15" s="141">
        <v>2</v>
      </c>
      <c r="G15" s="141">
        <v>1</v>
      </c>
      <c r="H15" s="141">
        <v>8</v>
      </c>
      <c r="I15" s="141">
        <v>2</v>
      </c>
      <c r="J15" s="141">
        <v>2</v>
      </c>
      <c r="K15" s="141">
        <v>2</v>
      </c>
      <c r="L15" s="141">
        <v>1</v>
      </c>
      <c r="M15" s="141">
        <v>4</v>
      </c>
      <c r="N15" s="141">
        <v>2</v>
      </c>
      <c r="O15" s="141">
        <v>2</v>
      </c>
      <c r="P15" s="141">
        <v>3</v>
      </c>
      <c r="Q15" s="141">
        <v>3</v>
      </c>
      <c r="R15" s="141">
        <v>3</v>
      </c>
      <c r="S15" s="141">
        <v>3</v>
      </c>
      <c r="T15" s="141">
        <v>1</v>
      </c>
      <c r="U15" s="141">
        <v>1</v>
      </c>
      <c r="V15" s="141"/>
      <c r="W15" s="141"/>
      <c r="X15" s="141"/>
      <c r="Y15" s="141">
        <v>3</v>
      </c>
      <c r="Z15" s="141">
        <v>2</v>
      </c>
      <c r="AA15" s="141">
        <v>2</v>
      </c>
      <c r="AB15" s="141"/>
      <c r="AC15" s="141"/>
      <c r="AD15" s="141">
        <v>1</v>
      </c>
      <c r="AE15" s="141">
        <v>1</v>
      </c>
      <c r="AF15" s="141">
        <v>1</v>
      </c>
      <c r="AG15" s="141">
        <v>3</v>
      </c>
      <c r="AH15" s="141">
        <v>1</v>
      </c>
      <c r="AI15" s="141">
        <v>1</v>
      </c>
      <c r="AJ15" s="141">
        <v>1</v>
      </c>
      <c r="AK15" s="141">
        <v>1</v>
      </c>
      <c r="AL15" s="141">
        <v>1</v>
      </c>
      <c r="AM15" s="141">
        <v>2</v>
      </c>
      <c r="AN15" s="141">
        <v>1</v>
      </c>
      <c r="AO15" s="141">
        <v>1</v>
      </c>
      <c r="AP15" s="141">
        <v>1</v>
      </c>
      <c r="AQ15" s="141">
        <v>1</v>
      </c>
      <c r="AR15" s="141">
        <v>5</v>
      </c>
      <c r="AS15" s="141">
        <v>1</v>
      </c>
      <c r="AT15" s="141">
        <v>2</v>
      </c>
      <c r="AU15" s="141">
        <v>2</v>
      </c>
      <c r="AV15" s="141">
        <v>2</v>
      </c>
      <c r="AW15" s="141">
        <v>1</v>
      </c>
      <c r="AX15" s="141">
        <v>2</v>
      </c>
      <c r="AY15" s="141">
        <v>3</v>
      </c>
      <c r="AZ15" s="141">
        <v>1</v>
      </c>
      <c r="BA15" s="141">
        <v>824</v>
      </c>
    </row>
    <row r="16" spans="1:53" x14ac:dyDescent="0.2">
      <c r="A16" s="139">
        <v>2113</v>
      </c>
      <c r="B16" s="141">
        <v>4</v>
      </c>
      <c r="C16" s="141">
        <v>2</v>
      </c>
      <c r="D16" s="141">
        <v>6</v>
      </c>
      <c r="E16" s="141">
        <v>6</v>
      </c>
      <c r="F16" s="141">
        <v>2</v>
      </c>
      <c r="G16" s="141">
        <v>1</v>
      </c>
      <c r="H16" s="141">
        <v>8</v>
      </c>
      <c r="I16" s="141">
        <v>1</v>
      </c>
      <c r="J16" s="141">
        <v>2</v>
      </c>
      <c r="K16" s="141">
        <v>2</v>
      </c>
      <c r="L16" s="141">
        <v>1</v>
      </c>
      <c r="M16" s="141">
        <v>3</v>
      </c>
      <c r="N16" s="141">
        <v>1</v>
      </c>
      <c r="O16" s="141">
        <v>1</v>
      </c>
      <c r="P16" s="141">
        <v>1</v>
      </c>
      <c r="Q16" s="141">
        <v>2</v>
      </c>
      <c r="R16" s="141">
        <v>2</v>
      </c>
      <c r="S16" s="141">
        <v>2</v>
      </c>
      <c r="T16" s="141">
        <v>1</v>
      </c>
      <c r="U16" s="141">
        <v>1</v>
      </c>
      <c r="V16" s="141"/>
      <c r="W16" s="141"/>
      <c r="X16" s="141"/>
      <c r="Y16" s="141">
        <v>2</v>
      </c>
      <c r="Z16" s="141">
        <v>2</v>
      </c>
      <c r="AA16" s="141">
        <v>1</v>
      </c>
      <c r="AB16" s="141"/>
      <c r="AC16" s="141"/>
      <c r="AD16" s="141">
        <v>2</v>
      </c>
      <c r="AE16" s="141">
        <v>1</v>
      </c>
      <c r="AF16" s="141">
        <v>1</v>
      </c>
      <c r="AG16" s="141">
        <v>2</v>
      </c>
      <c r="AH16" s="141">
        <v>2</v>
      </c>
      <c r="AI16" s="141">
        <v>1</v>
      </c>
      <c r="AJ16" s="141">
        <v>1</v>
      </c>
      <c r="AK16" s="141">
        <v>1</v>
      </c>
      <c r="AL16" s="141">
        <v>2</v>
      </c>
      <c r="AM16" s="141">
        <v>2</v>
      </c>
      <c r="AN16" s="141">
        <v>2</v>
      </c>
      <c r="AO16" s="141">
        <v>2</v>
      </c>
      <c r="AP16" s="141">
        <v>2</v>
      </c>
      <c r="AQ16" s="141">
        <v>1</v>
      </c>
      <c r="AR16" s="141">
        <v>5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2</v>
      </c>
      <c r="AY16" s="141">
        <v>1</v>
      </c>
      <c r="AZ16" s="141">
        <v>1</v>
      </c>
      <c r="BA16" s="141">
        <v>824</v>
      </c>
    </row>
    <row r="17" spans="1:53" x14ac:dyDescent="0.2">
      <c r="A17" s="139">
        <v>2114</v>
      </c>
      <c r="B17" s="141">
        <v>4</v>
      </c>
      <c r="C17" s="141">
        <v>2</v>
      </c>
      <c r="D17" s="141">
        <v>4</v>
      </c>
      <c r="E17" s="141">
        <v>4</v>
      </c>
      <c r="F17" s="141">
        <v>2</v>
      </c>
      <c r="G17" s="141">
        <v>1</v>
      </c>
      <c r="H17" s="141">
        <v>5</v>
      </c>
      <c r="I17" s="141">
        <v>1</v>
      </c>
      <c r="J17" s="141">
        <v>1</v>
      </c>
      <c r="K17" s="141">
        <v>2</v>
      </c>
      <c r="L17" s="141">
        <v>2</v>
      </c>
      <c r="M17" s="141">
        <v>4</v>
      </c>
      <c r="N17" s="141">
        <v>2</v>
      </c>
      <c r="O17" s="141">
        <v>2</v>
      </c>
      <c r="P17" s="141">
        <v>3</v>
      </c>
      <c r="Q17" s="141">
        <v>2</v>
      </c>
      <c r="R17" s="141">
        <v>1</v>
      </c>
      <c r="S17" s="141">
        <v>1</v>
      </c>
      <c r="T17" s="141">
        <v>1</v>
      </c>
      <c r="U17" s="141">
        <v>1</v>
      </c>
      <c r="V17" s="141"/>
      <c r="W17" s="141"/>
      <c r="X17" s="141"/>
      <c r="Y17" s="141">
        <v>2</v>
      </c>
      <c r="Z17" s="141">
        <v>2</v>
      </c>
      <c r="AA17" s="141">
        <v>1</v>
      </c>
      <c r="AB17" s="141"/>
      <c r="AC17" s="141"/>
      <c r="AD17" s="141">
        <v>1</v>
      </c>
      <c r="AE17" s="141">
        <v>1</v>
      </c>
      <c r="AF17" s="141">
        <v>1</v>
      </c>
      <c r="AG17" s="141">
        <v>4</v>
      </c>
      <c r="AH17" s="141">
        <v>1</v>
      </c>
      <c r="AI17" s="141">
        <v>1</v>
      </c>
      <c r="AJ17" s="141">
        <v>1</v>
      </c>
      <c r="AK17" s="141">
        <v>1</v>
      </c>
      <c r="AL17" s="141">
        <v>1</v>
      </c>
      <c r="AM17" s="141">
        <v>1</v>
      </c>
      <c r="AN17" s="141">
        <v>1</v>
      </c>
      <c r="AO17" s="141">
        <v>1</v>
      </c>
      <c r="AP17" s="141">
        <v>2</v>
      </c>
      <c r="AQ17" s="141">
        <v>1</v>
      </c>
      <c r="AR17" s="141">
        <v>5</v>
      </c>
      <c r="AS17" s="141">
        <v>1</v>
      </c>
      <c r="AT17" s="141">
        <v>1</v>
      </c>
      <c r="AU17" s="141">
        <v>2</v>
      </c>
      <c r="AV17" s="141">
        <v>1</v>
      </c>
      <c r="AW17" s="141">
        <v>1</v>
      </c>
      <c r="AX17" s="141">
        <v>2</v>
      </c>
      <c r="AY17" s="141">
        <v>1</v>
      </c>
      <c r="AZ17" s="141">
        <v>1</v>
      </c>
      <c r="BA17" s="141">
        <v>824</v>
      </c>
    </row>
    <row r="18" spans="1:53" x14ac:dyDescent="0.2">
      <c r="A18" s="139">
        <v>2115</v>
      </c>
      <c r="B18" s="141">
        <v>3</v>
      </c>
      <c r="C18" s="141">
        <v>1</v>
      </c>
      <c r="D18" s="141">
        <v>3</v>
      </c>
      <c r="E18" s="141">
        <v>2</v>
      </c>
      <c r="F18" s="141">
        <v>2</v>
      </c>
      <c r="G18" s="141">
        <v>1</v>
      </c>
      <c r="H18" s="141">
        <v>4</v>
      </c>
      <c r="I18" s="141">
        <v>1</v>
      </c>
      <c r="J18" s="141">
        <v>1</v>
      </c>
      <c r="K18" s="141">
        <v>2</v>
      </c>
      <c r="L18" s="141">
        <v>1</v>
      </c>
      <c r="M18" s="141">
        <v>1</v>
      </c>
      <c r="N18" s="141">
        <v>1</v>
      </c>
      <c r="O18" s="141">
        <v>1</v>
      </c>
      <c r="P18" s="141">
        <v>1</v>
      </c>
      <c r="Q18" s="141">
        <v>3</v>
      </c>
      <c r="R18" s="141">
        <v>3</v>
      </c>
      <c r="S18" s="141">
        <v>2</v>
      </c>
      <c r="T18" s="141">
        <v>1</v>
      </c>
      <c r="U18" s="141">
        <v>1</v>
      </c>
      <c r="V18" s="141"/>
      <c r="W18" s="141"/>
      <c r="X18" s="141"/>
      <c r="Y18" s="141">
        <v>1</v>
      </c>
      <c r="Z18" s="141">
        <v>1</v>
      </c>
      <c r="AA18" s="141">
        <v>1</v>
      </c>
      <c r="AB18" s="141"/>
      <c r="AC18" s="141"/>
      <c r="AD18" s="141">
        <v>1</v>
      </c>
      <c r="AE18" s="141">
        <v>1</v>
      </c>
      <c r="AF18" s="141">
        <v>1</v>
      </c>
      <c r="AG18" s="141">
        <v>2</v>
      </c>
      <c r="AH18" s="141">
        <v>1</v>
      </c>
      <c r="AI18" s="141">
        <v>1</v>
      </c>
      <c r="AJ18" s="141">
        <v>1</v>
      </c>
      <c r="AK18" s="141">
        <v>1</v>
      </c>
      <c r="AL18" s="141">
        <v>1</v>
      </c>
      <c r="AM18" s="141">
        <v>2</v>
      </c>
      <c r="AN18" s="141">
        <v>1</v>
      </c>
      <c r="AO18" s="141">
        <v>1</v>
      </c>
      <c r="AP18" s="141">
        <v>1</v>
      </c>
      <c r="AQ18" s="141">
        <v>1</v>
      </c>
      <c r="AR18" s="141">
        <v>5</v>
      </c>
      <c r="AS18" s="141">
        <v>1</v>
      </c>
      <c r="AT18" s="141">
        <v>1</v>
      </c>
      <c r="AU18" s="141">
        <v>2</v>
      </c>
      <c r="AV18" s="141">
        <v>2</v>
      </c>
      <c r="AW18" s="141">
        <v>1</v>
      </c>
      <c r="AX18" s="141">
        <v>2</v>
      </c>
      <c r="AY18" s="141">
        <v>1</v>
      </c>
      <c r="AZ18" s="141">
        <v>1</v>
      </c>
      <c r="BA18" s="141">
        <v>824</v>
      </c>
    </row>
    <row r="19" spans="1:53" x14ac:dyDescent="0.2">
      <c r="A19" s="139">
        <v>2116</v>
      </c>
      <c r="B19" s="141">
        <v>4</v>
      </c>
      <c r="C19" s="141">
        <v>1</v>
      </c>
      <c r="D19" s="141">
        <v>6</v>
      </c>
      <c r="E19" s="141">
        <v>4</v>
      </c>
      <c r="F19" s="141">
        <v>2</v>
      </c>
      <c r="G19" s="141">
        <v>1</v>
      </c>
      <c r="H19" s="141">
        <v>5</v>
      </c>
      <c r="I19" s="141">
        <v>1</v>
      </c>
      <c r="J19" s="141">
        <v>1</v>
      </c>
      <c r="K19" s="141">
        <v>2</v>
      </c>
      <c r="L19" s="141">
        <v>2</v>
      </c>
      <c r="M19" s="141">
        <v>3</v>
      </c>
      <c r="N19" s="141">
        <v>2</v>
      </c>
      <c r="O19" s="141">
        <v>1</v>
      </c>
      <c r="P19" s="141">
        <v>4</v>
      </c>
      <c r="Q19" s="141">
        <v>2</v>
      </c>
      <c r="R19" s="141">
        <v>2</v>
      </c>
      <c r="S19" s="141">
        <v>3</v>
      </c>
      <c r="T19" s="141">
        <v>1</v>
      </c>
      <c r="U19" s="141">
        <v>2</v>
      </c>
      <c r="V19" s="141"/>
      <c r="W19" s="141"/>
      <c r="X19" s="141"/>
      <c r="Y19" s="141">
        <v>1</v>
      </c>
      <c r="Z19" s="141">
        <v>1</v>
      </c>
      <c r="AA19" s="141">
        <v>1</v>
      </c>
      <c r="AB19" s="141"/>
      <c r="AC19" s="141"/>
      <c r="AD19" s="141">
        <v>2</v>
      </c>
      <c r="AE19" s="141">
        <v>1</v>
      </c>
      <c r="AF19" s="141">
        <v>1</v>
      </c>
      <c r="AG19" s="141">
        <v>2</v>
      </c>
      <c r="AH19" s="141">
        <v>2</v>
      </c>
      <c r="AI19" s="141">
        <v>1</v>
      </c>
      <c r="AJ19" s="141">
        <v>1</v>
      </c>
      <c r="AK19" s="141">
        <v>1</v>
      </c>
      <c r="AL19" s="141">
        <v>1</v>
      </c>
      <c r="AM19" s="141">
        <v>2</v>
      </c>
      <c r="AN19" s="141">
        <v>1</v>
      </c>
      <c r="AO19" s="141">
        <v>1</v>
      </c>
      <c r="AP19" s="141">
        <v>2</v>
      </c>
      <c r="AQ19" s="141">
        <v>1</v>
      </c>
      <c r="AR19" s="141">
        <v>4</v>
      </c>
      <c r="AS19" s="141">
        <v>1</v>
      </c>
      <c r="AT19" s="141">
        <v>2</v>
      </c>
      <c r="AU19" s="141">
        <v>2</v>
      </c>
      <c r="AV19" s="141">
        <v>4</v>
      </c>
      <c r="AW19" s="141">
        <v>1</v>
      </c>
      <c r="AX19" s="141">
        <v>1</v>
      </c>
      <c r="AY19" s="141">
        <v>3</v>
      </c>
      <c r="AZ19" s="141">
        <v>1</v>
      </c>
      <c r="BA19" s="141">
        <v>824</v>
      </c>
    </row>
    <row r="20" spans="1:53" x14ac:dyDescent="0.2">
      <c r="A20" s="139">
        <v>2117</v>
      </c>
      <c r="B20" s="141">
        <v>4</v>
      </c>
      <c r="C20" s="141">
        <v>2</v>
      </c>
      <c r="D20" s="141">
        <v>4</v>
      </c>
      <c r="E20" s="141">
        <v>4</v>
      </c>
      <c r="F20" s="141">
        <v>2</v>
      </c>
      <c r="G20" s="141">
        <v>1</v>
      </c>
      <c r="H20" s="141">
        <v>4</v>
      </c>
      <c r="I20" s="141">
        <v>1</v>
      </c>
      <c r="J20" s="141">
        <v>1</v>
      </c>
      <c r="K20" s="141">
        <v>2</v>
      </c>
      <c r="L20" s="141">
        <v>1</v>
      </c>
      <c r="M20" s="141">
        <v>4</v>
      </c>
      <c r="N20" s="141">
        <v>2</v>
      </c>
      <c r="O20" s="141">
        <v>2</v>
      </c>
      <c r="P20" s="141">
        <v>2</v>
      </c>
      <c r="Q20" s="141">
        <v>2</v>
      </c>
      <c r="R20" s="141">
        <v>2</v>
      </c>
      <c r="S20" s="141">
        <v>1</v>
      </c>
      <c r="T20" s="141">
        <v>1</v>
      </c>
      <c r="U20" s="141">
        <v>1</v>
      </c>
      <c r="V20" s="141"/>
      <c r="W20" s="141"/>
      <c r="X20" s="141"/>
      <c r="Y20" s="141">
        <v>2</v>
      </c>
      <c r="Z20" s="141">
        <v>1</v>
      </c>
      <c r="AA20" s="141">
        <v>1</v>
      </c>
      <c r="AB20" s="141"/>
      <c r="AC20" s="141"/>
      <c r="AD20" s="141">
        <v>1</v>
      </c>
      <c r="AE20" s="141">
        <v>1</v>
      </c>
      <c r="AF20" s="141">
        <v>2</v>
      </c>
      <c r="AG20" s="141">
        <v>2</v>
      </c>
      <c r="AH20" s="141">
        <v>2</v>
      </c>
      <c r="AI20" s="141">
        <v>2</v>
      </c>
      <c r="AJ20" s="141">
        <v>1</v>
      </c>
      <c r="AK20" s="141">
        <v>1</v>
      </c>
      <c r="AL20" s="141">
        <v>1</v>
      </c>
      <c r="AM20" s="141">
        <v>2</v>
      </c>
      <c r="AN20" s="141">
        <v>2</v>
      </c>
      <c r="AO20" s="141">
        <v>2</v>
      </c>
      <c r="AP20" s="141">
        <v>2</v>
      </c>
      <c r="AQ20" s="141">
        <v>1</v>
      </c>
      <c r="AR20" s="141">
        <v>1</v>
      </c>
      <c r="AS20" s="141">
        <v>1</v>
      </c>
      <c r="AT20" s="141">
        <v>2</v>
      </c>
      <c r="AU20" s="141">
        <v>2</v>
      </c>
      <c r="AV20" s="141">
        <v>2</v>
      </c>
      <c r="AW20" s="141">
        <v>1</v>
      </c>
      <c r="AX20" s="141">
        <v>2</v>
      </c>
      <c r="AY20" s="141">
        <v>3</v>
      </c>
      <c r="AZ20" s="141">
        <v>1</v>
      </c>
      <c r="BA20" s="141">
        <v>824</v>
      </c>
    </row>
    <row r="21" spans="1:53" x14ac:dyDescent="0.2">
      <c r="A21" s="139">
        <v>2118</v>
      </c>
      <c r="B21" s="141">
        <v>3</v>
      </c>
      <c r="C21" s="141">
        <v>2</v>
      </c>
      <c r="D21" s="141">
        <v>2</v>
      </c>
      <c r="E21" s="141">
        <v>2</v>
      </c>
      <c r="F21" s="141">
        <v>2</v>
      </c>
      <c r="G21" s="141">
        <v>2</v>
      </c>
      <c r="H21" s="141">
        <v>5</v>
      </c>
      <c r="I21" s="141">
        <v>1</v>
      </c>
      <c r="J21" s="141">
        <v>1</v>
      </c>
      <c r="K21" s="141">
        <v>2</v>
      </c>
      <c r="L21" s="141">
        <v>1</v>
      </c>
      <c r="M21" s="141">
        <v>2</v>
      </c>
      <c r="N21" s="141">
        <v>1</v>
      </c>
      <c r="O21" s="141">
        <v>2</v>
      </c>
      <c r="P21" s="141">
        <v>2</v>
      </c>
      <c r="Q21" s="141">
        <v>3</v>
      </c>
      <c r="R21" s="141">
        <v>2</v>
      </c>
      <c r="S21" s="141">
        <v>2</v>
      </c>
      <c r="T21" s="141">
        <v>1</v>
      </c>
      <c r="U21" s="141">
        <v>1</v>
      </c>
      <c r="V21" s="141"/>
      <c r="W21" s="141"/>
      <c r="X21" s="141"/>
      <c r="Y21" s="141">
        <v>2</v>
      </c>
      <c r="Z21" s="141">
        <v>2</v>
      </c>
      <c r="AA21" s="141">
        <v>2</v>
      </c>
      <c r="AB21" s="141"/>
      <c r="AC21" s="141"/>
      <c r="AD21" s="141">
        <v>1</v>
      </c>
      <c r="AE21" s="141">
        <v>1</v>
      </c>
      <c r="AF21" s="141">
        <v>1</v>
      </c>
      <c r="AG21" s="141">
        <v>2</v>
      </c>
      <c r="AH21" s="141">
        <v>2</v>
      </c>
      <c r="AI21" s="141">
        <v>2</v>
      </c>
      <c r="AJ21" s="141">
        <v>1</v>
      </c>
      <c r="AK21" s="141">
        <v>1</v>
      </c>
      <c r="AL21" s="141">
        <v>1</v>
      </c>
      <c r="AM21" s="141">
        <v>2</v>
      </c>
      <c r="AN21" s="141">
        <v>1</v>
      </c>
      <c r="AO21" s="141">
        <v>2</v>
      </c>
      <c r="AP21" s="141">
        <v>2</v>
      </c>
      <c r="AQ21" s="141">
        <v>1</v>
      </c>
      <c r="AR21" s="141">
        <v>5</v>
      </c>
      <c r="AS21" s="141">
        <v>1</v>
      </c>
      <c r="AT21" s="141">
        <v>2</v>
      </c>
      <c r="AU21" s="141">
        <v>2</v>
      </c>
      <c r="AV21" s="141">
        <v>2</v>
      </c>
      <c r="AW21" s="141">
        <v>1</v>
      </c>
      <c r="AX21" s="141">
        <v>1</v>
      </c>
      <c r="AY21" s="141">
        <v>3</v>
      </c>
      <c r="AZ21" s="141">
        <v>1</v>
      </c>
      <c r="BA21" s="141">
        <v>824</v>
      </c>
    </row>
    <row r="22" spans="1:53" x14ac:dyDescent="0.2">
      <c r="A22" s="139">
        <v>2119</v>
      </c>
      <c r="B22" s="141">
        <v>3</v>
      </c>
      <c r="C22" s="141">
        <v>2</v>
      </c>
      <c r="D22" s="141">
        <v>5</v>
      </c>
      <c r="E22" s="141">
        <v>5</v>
      </c>
      <c r="F22" s="141">
        <v>2</v>
      </c>
      <c r="G22" s="141">
        <v>1</v>
      </c>
      <c r="H22" s="141">
        <v>5</v>
      </c>
      <c r="I22" s="141">
        <v>1</v>
      </c>
      <c r="J22" s="141">
        <v>1</v>
      </c>
      <c r="K22" s="141">
        <v>2</v>
      </c>
      <c r="L22" s="141">
        <v>1</v>
      </c>
      <c r="M22" s="141">
        <v>1</v>
      </c>
      <c r="N22" s="141">
        <v>1</v>
      </c>
      <c r="O22" s="141">
        <v>2</v>
      </c>
      <c r="P22" s="141">
        <v>3</v>
      </c>
      <c r="Q22" s="141">
        <v>2</v>
      </c>
      <c r="R22" s="141">
        <v>2</v>
      </c>
      <c r="S22" s="141">
        <v>2</v>
      </c>
      <c r="T22" s="141">
        <v>1</v>
      </c>
      <c r="U22" s="141">
        <v>3</v>
      </c>
      <c r="V22" s="141"/>
      <c r="W22" s="141"/>
      <c r="X22" s="141"/>
      <c r="Y22" s="141">
        <v>2</v>
      </c>
      <c r="Z22" s="141">
        <v>2</v>
      </c>
      <c r="AA22" s="141">
        <v>1</v>
      </c>
      <c r="AB22" s="141"/>
      <c r="AC22" s="141"/>
      <c r="AD22" s="141">
        <v>1</v>
      </c>
      <c r="AE22" s="141">
        <v>1</v>
      </c>
      <c r="AF22" s="141">
        <v>1</v>
      </c>
      <c r="AG22" s="141">
        <v>2</v>
      </c>
      <c r="AH22" s="141">
        <v>1</v>
      </c>
      <c r="AI22" s="141">
        <v>1</v>
      </c>
      <c r="AJ22" s="141">
        <v>1</v>
      </c>
      <c r="AK22" s="141">
        <v>1</v>
      </c>
      <c r="AL22" s="141">
        <v>1</v>
      </c>
      <c r="AM22" s="141">
        <v>1</v>
      </c>
      <c r="AN22" s="141">
        <v>1</v>
      </c>
      <c r="AO22" s="141">
        <v>2</v>
      </c>
      <c r="AP22" s="141">
        <v>2</v>
      </c>
      <c r="AQ22" s="141">
        <v>1</v>
      </c>
      <c r="AR22" s="141">
        <v>4</v>
      </c>
      <c r="AS22" s="141">
        <v>1</v>
      </c>
      <c r="AT22" s="141">
        <v>1</v>
      </c>
      <c r="AU22" s="141">
        <v>2</v>
      </c>
      <c r="AV22" s="141">
        <v>3</v>
      </c>
      <c r="AW22" s="141">
        <v>1</v>
      </c>
      <c r="AX22" s="141">
        <v>2</v>
      </c>
      <c r="AY22" s="141">
        <v>4</v>
      </c>
      <c r="AZ22" s="141">
        <v>1</v>
      </c>
      <c r="BA22" s="141">
        <v>824</v>
      </c>
    </row>
    <row r="23" spans="1:53" x14ac:dyDescent="0.2">
      <c r="A23" s="139">
        <v>2120</v>
      </c>
      <c r="B23" s="141">
        <v>3</v>
      </c>
      <c r="C23" s="141">
        <v>2</v>
      </c>
      <c r="D23" s="141">
        <v>2</v>
      </c>
      <c r="E23" s="141">
        <v>2</v>
      </c>
      <c r="F23" s="141">
        <v>2</v>
      </c>
      <c r="G23" s="141">
        <v>1</v>
      </c>
      <c r="H23" s="141">
        <v>4</v>
      </c>
      <c r="I23" s="141">
        <v>1</v>
      </c>
      <c r="J23" s="141">
        <v>1</v>
      </c>
      <c r="K23" s="141">
        <v>2</v>
      </c>
      <c r="L23" s="141">
        <v>1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1</v>
      </c>
      <c r="S23" s="141">
        <v>1</v>
      </c>
      <c r="T23" s="141">
        <v>1</v>
      </c>
      <c r="U23" s="141">
        <v>1</v>
      </c>
      <c r="V23" s="141"/>
      <c r="W23" s="141"/>
      <c r="X23" s="141"/>
      <c r="Y23" s="141">
        <v>1</v>
      </c>
      <c r="Z23" s="141">
        <v>1</v>
      </c>
      <c r="AA23" s="141">
        <v>1</v>
      </c>
      <c r="AB23" s="141"/>
      <c r="AC23" s="141"/>
      <c r="AD23" s="141">
        <v>1</v>
      </c>
      <c r="AE23" s="141">
        <v>1</v>
      </c>
      <c r="AF23" s="141">
        <v>1</v>
      </c>
      <c r="AG23" s="141">
        <v>4</v>
      </c>
      <c r="AH23" s="141">
        <v>1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2</v>
      </c>
      <c r="AY23" s="141">
        <v>4</v>
      </c>
      <c r="AZ23" s="141">
        <v>5</v>
      </c>
      <c r="BA23" s="141">
        <v>824</v>
      </c>
    </row>
    <row r="24" spans="1:53" x14ac:dyDescent="0.2">
      <c r="A24" s="139">
        <v>2121</v>
      </c>
      <c r="B24" s="141">
        <v>2</v>
      </c>
      <c r="C24" s="141">
        <v>1</v>
      </c>
      <c r="D24" s="141">
        <v>3</v>
      </c>
      <c r="E24" s="141">
        <v>2</v>
      </c>
      <c r="F24" s="141">
        <v>2</v>
      </c>
      <c r="G24" s="141">
        <v>1</v>
      </c>
      <c r="H24" s="141">
        <v>5</v>
      </c>
      <c r="I24" s="141">
        <v>4</v>
      </c>
      <c r="J24" s="141">
        <v>1</v>
      </c>
      <c r="K24" s="141">
        <v>2</v>
      </c>
      <c r="L24" s="141">
        <v>1</v>
      </c>
      <c r="M24" s="141">
        <v>1</v>
      </c>
      <c r="N24" s="141">
        <v>1</v>
      </c>
      <c r="O24" s="141">
        <v>1</v>
      </c>
      <c r="P24" s="141">
        <v>1</v>
      </c>
      <c r="Q24" s="141">
        <v>1</v>
      </c>
      <c r="R24" s="141">
        <v>1</v>
      </c>
      <c r="S24" s="141">
        <v>1</v>
      </c>
      <c r="T24" s="141">
        <v>1</v>
      </c>
      <c r="U24" s="141">
        <v>2</v>
      </c>
      <c r="V24" s="141"/>
      <c r="W24" s="141"/>
      <c r="X24" s="141"/>
      <c r="Y24" s="141">
        <v>1</v>
      </c>
      <c r="Z24" s="141">
        <v>1</v>
      </c>
      <c r="AA24" s="141">
        <v>1</v>
      </c>
      <c r="AB24" s="141"/>
      <c r="AC24" s="141"/>
      <c r="AD24" s="141">
        <v>1</v>
      </c>
      <c r="AE24" s="141">
        <v>1</v>
      </c>
      <c r="AF24" s="141">
        <v>1</v>
      </c>
      <c r="AG24" s="141">
        <v>2</v>
      </c>
      <c r="AH24" s="141">
        <v>1</v>
      </c>
      <c r="AI24" s="141">
        <v>2</v>
      </c>
      <c r="AJ24" s="141">
        <v>1</v>
      </c>
      <c r="AK24" s="141">
        <v>1</v>
      </c>
      <c r="AL24" s="141">
        <v>1</v>
      </c>
      <c r="AM24" s="141">
        <v>2</v>
      </c>
      <c r="AN24" s="141">
        <v>1</v>
      </c>
      <c r="AO24" s="141">
        <v>1</v>
      </c>
      <c r="AP24" s="141">
        <v>1</v>
      </c>
      <c r="AQ24" s="141">
        <v>1</v>
      </c>
      <c r="AR24" s="141">
        <v>4</v>
      </c>
      <c r="AS24" s="141">
        <v>1</v>
      </c>
      <c r="AT24" s="141">
        <v>1</v>
      </c>
      <c r="AU24" s="141">
        <v>2</v>
      </c>
      <c r="AV24" s="141">
        <v>1</v>
      </c>
      <c r="AW24" s="141">
        <v>1</v>
      </c>
      <c r="AX24" s="141">
        <v>1</v>
      </c>
      <c r="AY24" s="141">
        <v>3</v>
      </c>
      <c r="AZ24" s="141">
        <v>1</v>
      </c>
      <c r="BA24" s="141">
        <v>824</v>
      </c>
    </row>
    <row r="25" spans="1:53" x14ac:dyDescent="0.2">
      <c r="A25" s="139">
        <v>2122</v>
      </c>
      <c r="B25" s="141">
        <v>3</v>
      </c>
      <c r="C25" s="141">
        <v>2</v>
      </c>
      <c r="D25" s="141">
        <v>3</v>
      </c>
      <c r="E25" s="141">
        <v>3</v>
      </c>
      <c r="F25" s="141">
        <v>2</v>
      </c>
      <c r="G25" s="141">
        <v>1</v>
      </c>
      <c r="H25" s="141">
        <v>5</v>
      </c>
      <c r="I25" s="141">
        <v>1</v>
      </c>
      <c r="J25" s="141">
        <v>1</v>
      </c>
      <c r="K25" s="141">
        <v>1</v>
      </c>
      <c r="L25" s="141">
        <v>2</v>
      </c>
      <c r="M25" s="141">
        <v>4</v>
      </c>
      <c r="N25" s="141">
        <v>1</v>
      </c>
      <c r="O25" s="141">
        <v>4</v>
      </c>
      <c r="P25" s="141">
        <v>3</v>
      </c>
      <c r="Q25" s="141">
        <v>2</v>
      </c>
      <c r="R25" s="141">
        <v>2</v>
      </c>
      <c r="S25" s="141">
        <v>2</v>
      </c>
      <c r="T25" s="141">
        <v>1</v>
      </c>
      <c r="U25" s="141">
        <v>3</v>
      </c>
      <c r="V25" s="141"/>
      <c r="W25" s="141"/>
      <c r="X25" s="141"/>
      <c r="Y25" s="141">
        <v>2</v>
      </c>
      <c r="Z25" s="141">
        <v>2</v>
      </c>
      <c r="AA25" s="141">
        <v>1</v>
      </c>
      <c r="AB25" s="141"/>
      <c r="AC25" s="141"/>
      <c r="AD25" s="141">
        <v>2</v>
      </c>
      <c r="AE25" s="141">
        <v>1</v>
      </c>
      <c r="AF25" s="141">
        <v>1</v>
      </c>
      <c r="AG25" s="141">
        <v>3</v>
      </c>
      <c r="AH25" s="141">
        <v>2</v>
      </c>
      <c r="AI25" s="141">
        <v>1</v>
      </c>
      <c r="AJ25" s="141">
        <v>1</v>
      </c>
      <c r="AK25" s="141">
        <v>1</v>
      </c>
      <c r="AL25" s="141">
        <v>2</v>
      </c>
      <c r="AM25" s="141">
        <v>2</v>
      </c>
      <c r="AN25" s="141">
        <v>1</v>
      </c>
      <c r="AO25" s="141">
        <v>1</v>
      </c>
      <c r="AP25" s="141">
        <v>2</v>
      </c>
      <c r="AQ25" s="141">
        <v>1</v>
      </c>
      <c r="AR25" s="141">
        <v>5</v>
      </c>
      <c r="AS25" s="141">
        <v>2</v>
      </c>
      <c r="AT25" s="141">
        <v>3</v>
      </c>
      <c r="AU25" s="141">
        <v>2</v>
      </c>
      <c r="AV25" s="141">
        <v>4</v>
      </c>
      <c r="AW25" s="141">
        <v>1</v>
      </c>
      <c r="AX25" s="141">
        <v>2</v>
      </c>
      <c r="AY25" s="141">
        <v>4</v>
      </c>
      <c r="AZ25" s="141">
        <v>1</v>
      </c>
      <c r="BA25" s="141">
        <v>824</v>
      </c>
    </row>
    <row r="26" spans="1:53" x14ac:dyDescent="0.2">
      <c r="A26" s="139">
        <v>2123</v>
      </c>
      <c r="B26" s="141">
        <v>4</v>
      </c>
      <c r="C26" s="141">
        <v>2</v>
      </c>
      <c r="D26" s="141">
        <v>3</v>
      </c>
      <c r="E26" s="141">
        <v>3</v>
      </c>
      <c r="F26" s="141">
        <v>2</v>
      </c>
      <c r="G26" s="141">
        <v>1</v>
      </c>
      <c r="H26" s="141">
        <v>8</v>
      </c>
      <c r="I26" s="141">
        <v>2</v>
      </c>
      <c r="J26" s="141">
        <v>1</v>
      </c>
      <c r="K26" s="141">
        <v>2</v>
      </c>
      <c r="L26" s="141">
        <v>1</v>
      </c>
      <c r="M26" s="141">
        <v>3</v>
      </c>
      <c r="N26" s="141">
        <v>1</v>
      </c>
      <c r="O26" s="141">
        <v>1</v>
      </c>
      <c r="P26" s="141">
        <v>1</v>
      </c>
      <c r="Q26" s="141">
        <v>1</v>
      </c>
      <c r="R26" s="141">
        <v>1</v>
      </c>
      <c r="S26" s="141">
        <v>1</v>
      </c>
      <c r="T26" s="141">
        <v>1</v>
      </c>
      <c r="U26" s="141">
        <v>1</v>
      </c>
      <c r="V26" s="141"/>
      <c r="W26" s="141"/>
      <c r="X26" s="141"/>
      <c r="Y26" s="141">
        <v>1</v>
      </c>
      <c r="Z26" s="141">
        <v>1</v>
      </c>
      <c r="AA26" s="141">
        <v>1</v>
      </c>
      <c r="AB26" s="141"/>
      <c r="AC26" s="141"/>
      <c r="AD26" s="141">
        <v>1</v>
      </c>
      <c r="AE26" s="141">
        <v>1</v>
      </c>
      <c r="AF26" s="141">
        <v>1</v>
      </c>
      <c r="AG26" s="141">
        <v>3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1</v>
      </c>
      <c r="AN26" s="141">
        <v>1</v>
      </c>
      <c r="AO26" s="141">
        <v>1</v>
      </c>
      <c r="AP26" s="141">
        <v>1</v>
      </c>
      <c r="AQ26" s="141">
        <v>1</v>
      </c>
      <c r="AR26" s="141">
        <v>4</v>
      </c>
      <c r="AS26" s="141">
        <v>1</v>
      </c>
      <c r="AT26" s="141">
        <v>1</v>
      </c>
      <c r="AU26" s="141">
        <v>2</v>
      </c>
      <c r="AV26" s="141">
        <v>4</v>
      </c>
      <c r="AW26" s="141">
        <v>1</v>
      </c>
      <c r="AX26" s="141">
        <v>2</v>
      </c>
      <c r="AY26" s="141">
        <v>1</v>
      </c>
      <c r="AZ26" s="141">
        <v>1</v>
      </c>
      <c r="BA26" s="141">
        <v>824</v>
      </c>
    </row>
    <row r="27" spans="1:53" x14ac:dyDescent="0.2">
      <c r="A27" s="139">
        <v>2124</v>
      </c>
      <c r="B27" s="141">
        <v>3</v>
      </c>
      <c r="C27" s="141">
        <v>2</v>
      </c>
      <c r="D27" s="141">
        <v>4</v>
      </c>
      <c r="E27" s="141">
        <v>4</v>
      </c>
      <c r="F27" s="141">
        <v>2</v>
      </c>
      <c r="G27" s="141">
        <v>1</v>
      </c>
      <c r="H27" s="141">
        <v>5</v>
      </c>
      <c r="I27" s="141">
        <v>2</v>
      </c>
      <c r="J27" s="141">
        <v>1</v>
      </c>
      <c r="K27" s="141">
        <v>2</v>
      </c>
      <c r="L27" s="141">
        <v>2</v>
      </c>
      <c r="M27" s="141">
        <v>1</v>
      </c>
      <c r="N27" s="141">
        <v>2</v>
      </c>
      <c r="O27" s="141">
        <v>1</v>
      </c>
      <c r="P27" s="141">
        <v>2</v>
      </c>
      <c r="Q27" s="141">
        <v>1</v>
      </c>
      <c r="R27" s="141">
        <v>2</v>
      </c>
      <c r="S27" s="141">
        <v>2</v>
      </c>
      <c r="T27" s="141">
        <v>1</v>
      </c>
      <c r="U27" s="141">
        <v>1</v>
      </c>
      <c r="V27" s="141"/>
      <c r="W27" s="141"/>
      <c r="X27" s="141"/>
      <c r="Y27" s="141">
        <v>2</v>
      </c>
      <c r="Z27" s="141">
        <v>1</v>
      </c>
      <c r="AA27" s="141">
        <v>1</v>
      </c>
      <c r="AB27" s="141"/>
      <c r="AC27" s="141"/>
      <c r="AD27" s="141">
        <v>2</v>
      </c>
      <c r="AE27" s="141">
        <v>1</v>
      </c>
      <c r="AF27" s="141">
        <v>1</v>
      </c>
      <c r="AG27" s="141">
        <v>3</v>
      </c>
      <c r="AH27" s="141">
        <v>1</v>
      </c>
      <c r="AI27" s="141">
        <v>1</v>
      </c>
      <c r="AJ27" s="141">
        <v>1</v>
      </c>
      <c r="AK27" s="141">
        <v>1</v>
      </c>
      <c r="AL27" s="141">
        <v>1</v>
      </c>
      <c r="AM27" s="141">
        <v>2</v>
      </c>
      <c r="AN27" s="141">
        <v>1</v>
      </c>
      <c r="AO27" s="141">
        <v>1</v>
      </c>
      <c r="AP27" s="141">
        <v>1</v>
      </c>
      <c r="AQ27" s="141">
        <v>1</v>
      </c>
      <c r="AR27" s="141">
        <v>5</v>
      </c>
      <c r="AS27" s="141">
        <v>1</v>
      </c>
      <c r="AT27" s="141">
        <v>1</v>
      </c>
      <c r="AU27" s="141">
        <v>2</v>
      </c>
      <c r="AV27" s="141">
        <v>1</v>
      </c>
      <c r="AW27" s="141">
        <v>1</v>
      </c>
      <c r="AX27" s="141">
        <v>2</v>
      </c>
      <c r="AY27" s="141">
        <v>1</v>
      </c>
      <c r="AZ27" s="141">
        <v>1</v>
      </c>
      <c r="BA27" s="141">
        <v>824</v>
      </c>
    </row>
    <row r="28" spans="1:53" x14ac:dyDescent="0.2">
      <c r="A28" s="139">
        <v>2125</v>
      </c>
      <c r="B28" s="141">
        <v>5</v>
      </c>
      <c r="C28" s="141">
        <v>2</v>
      </c>
      <c r="D28" s="141">
        <v>7</v>
      </c>
      <c r="E28" s="141">
        <v>5</v>
      </c>
      <c r="F28" s="141">
        <v>2</v>
      </c>
      <c r="G28" s="141">
        <v>1</v>
      </c>
      <c r="H28" s="141">
        <v>5</v>
      </c>
      <c r="I28" s="141">
        <v>2</v>
      </c>
      <c r="J28" s="141">
        <v>1</v>
      </c>
      <c r="K28" s="141">
        <v>2</v>
      </c>
      <c r="L28" s="141">
        <v>2</v>
      </c>
      <c r="M28" s="141">
        <v>4</v>
      </c>
      <c r="N28" s="141">
        <v>1</v>
      </c>
      <c r="O28" s="141">
        <v>2</v>
      </c>
      <c r="P28" s="141">
        <v>2</v>
      </c>
      <c r="Q28" s="141">
        <v>2</v>
      </c>
      <c r="R28" s="141">
        <v>1</v>
      </c>
      <c r="S28" s="141">
        <v>2</v>
      </c>
      <c r="T28" s="141">
        <v>1</v>
      </c>
      <c r="U28" s="141">
        <v>1</v>
      </c>
      <c r="V28" s="141"/>
      <c r="W28" s="141"/>
      <c r="X28" s="141"/>
      <c r="Y28" s="141">
        <v>2</v>
      </c>
      <c r="Z28" s="141">
        <v>2</v>
      </c>
      <c r="AA28" s="141">
        <v>1</v>
      </c>
      <c r="AB28" s="141"/>
      <c r="AC28" s="141"/>
      <c r="AD28" s="141">
        <v>2</v>
      </c>
      <c r="AE28" s="141">
        <v>2</v>
      </c>
      <c r="AF28" s="141">
        <v>2</v>
      </c>
      <c r="AG28" s="141">
        <v>2</v>
      </c>
      <c r="AH28" s="141">
        <v>2</v>
      </c>
      <c r="AI28" s="141">
        <v>1</v>
      </c>
      <c r="AJ28" s="141">
        <v>1</v>
      </c>
      <c r="AK28" s="141">
        <v>1</v>
      </c>
      <c r="AL28" s="141">
        <v>2</v>
      </c>
      <c r="AM28" s="141">
        <v>2</v>
      </c>
      <c r="AN28" s="141">
        <v>1</v>
      </c>
      <c r="AO28" s="141">
        <v>1</v>
      </c>
      <c r="AP28" s="141">
        <v>1</v>
      </c>
      <c r="AQ28" s="141">
        <v>1</v>
      </c>
      <c r="AR28" s="141">
        <v>5</v>
      </c>
      <c r="AS28" s="141">
        <v>1</v>
      </c>
      <c r="AT28" s="141">
        <v>1</v>
      </c>
      <c r="AU28" s="141">
        <v>2</v>
      </c>
      <c r="AV28" s="141">
        <v>2</v>
      </c>
      <c r="AW28" s="141">
        <v>1</v>
      </c>
      <c r="AX28" s="141">
        <v>2</v>
      </c>
      <c r="AY28" s="141">
        <v>4</v>
      </c>
      <c r="AZ28" s="141">
        <v>1</v>
      </c>
      <c r="BA28" s="141">
        <v>824</v>
      </c>
    </row>
    <row r="29" spans="1:53" x14ac:dyDescent="0.2">
      <c r="A29" s="139">
        <v>2126</v>
      </c>
      <c r="B29" s="141">
        <v>3</v>
      </c>
      <c r="C29" s="141">
        <v>2</v>
      </c>
      <c r="D29" s="141">
        <v>5</v>
      </c>
      <c r="E29" s="141">
        <v>4</v>
      </c>
      <c r="F29" s="141">
        <v>2</v>
      </c>
      <c r="G29" s="141">
        <v>1</v>
      </c>
      <c r="H29" s="141">
        <v>4</v>
      </c>
      <c r="I29" s="141">
        <v>1</v>
      </c>
      <c r="J29" s="141">
        <v>1</v>
      </c>
      <c r="K29" s="141">
        <v>2</v>
      </c>
      <c r="L29" s="141">
        <v>1</v>
      </c>
      <c r="M29" s="141">
        <v>1</v>
      </c>
      <c r="N29" s="141">
        <v>1</v>
      </c>
      <c r="O29" s="141">
        <v>1</v>
      </c>
      <c r="P29" s="141">
        <v>1</v>
      </c>
      <c r="Q29" s="141">
        <v>2</v>
      </c>
      <c r="R29" s="141">
        <v>2</v>
      </c>
      <c r="S29" s="141">
        <v>1</v>
      </c>
      <c r="T29" s="141">
        <v>2</v>
      </c>
      <c r="U29" s="141">
        <v>3</v>
      </c>
      <c r="V29" s="141"/>
      <c r="W29" s="141"/>
      <c r="X29" s="141"/>
      <c r="Y29" s="141">
        <v>2</v>
      </c>
      <c r="Z29" s="141">
        <v>2</v>
      </c>
      <c r="AA29" s="141">
        <v>1</v>
      </c>
      <c r="AB29" s="141"/>
      <c r="AC29" s="141"/>
      <c r="AD29" s="141">
        <v>1</v>
      </c>
      <c r="AE29" s="141">
        <v>1</v>
      </c>
      <c r="AF29" s="141">
        <v>1</v>
      </c>
      <c r="AG29" s="141">
        <v>1</v>
      </c>
      <c r="AH29" s="141">
        <v>2</v>
      </c>
      <c r="AI29" s="141">
        <v>1</v>
      </c>
      <c r="AJ29" s="141">
        <v>1</v>
      </c>
      <c r="AK29" s="141">
        <v>1</v>
      </c>
      <c r="AL29" s="141">
        <v>2</v>
      </c>
      <c r="AM29" s="141">
        <v>2</v>
      </c>
      <c r="AN29" s="141">
        <v>1</v>
      </c>
      <c r="AO29" s="141">
        <v>1</v>
      </c>
      <c r="AP29" s="141">
        <v>1</v>
      </c>
      <c r="AQ29" s="141">
        <v>1</v>
      </c>
      <c r="AR29" s="141">
        <v>5</v>
      </c>
      <c r="AS29" s="141">
        <v>1</v>
      </c>
      <c r="AT29" s="141">
        <v>1</v>
      </c>
      <c r="AU29" s="141">
        <v>2</v>
      </c>
      <c r="AV29" s="141">
        <v>2</v>
      </c>
      <c r="AW29" s="141">
        <v>1</v>
      </c>
      <c r="AX29" s="141">
        <v>2</v>
      </c>
      <c r="AY29" s="141">
        <v>3</v>
      </c>
      <c r="AZ29" s="141">
        <v>1</v>
      </c>
      <c r="BA29" s="141">
        <v>824</v>
      </c>
    </row>
    <row r="30" spans="1:53" x14ac:dyDescent="0.2">
      <c r="A30" s="139">
        <v>2127</v>
      </c>
      <c r="B30" s="141">
        <v>2</v>
      </c>
      <c r="C30" s="141">
        <v>1</v>
      </c>
      <c r="D30" s="141">
        <v>3</v>
      </c>
      <c r="E30" s="141">
        <v>2</v>
      </c>
      <c r="F30" s="141">
        <v>4</v>
      </c>
      <c r="G30" s="141">
        <v>1</v>
      </c>
      <c r="H30" s="141">
        <v>5</v>
      </c>
      <c r="I30" s="141">
        <v>1</v>
      </c>
      <c r="J30" s="141">
        <v>1</v>
      </c>
      <c r="K30" s="141">
        <v>2</v>
      </c>
      <c r="L30" s="141">
        <v>1</v>
      </c>
      <c r="M30" s="141">
        <v>1</v>
      </c>
      <c r="N30" s="141">
        <v>2</v>
      </c>
      <c r="O30" s="141">
        <v>3</v>
      </c>
      <c r="P30" s="141">
        <v>3</v>
      </c>
      <c r="Q30" s="141">
        <v>3</v>
      </c>
      <c r="R30" s="141">
        <v>4</v>
      </c>
      <c r="S30" s="141">
        <v>2</v>
      </c>
      <c r="T30" s="141">
        <v>1</v>
      </c>
      <c r="U30" s="141">
        <v>1</v>
      </c>
      <c r="V30" s="141"/>
      <c r="W30" s="141"/>
      <c r="X30" s="141"/>
      <c r="Y30" s="141"/>
      <c r="Z30" s="141"/>
      <c r="AA30" s="141"/>
      <c r="AB30" s="141"/>
      <c r="AC30" s="141"/>
      <c r="AD30" s="141">
        <v>1</v>
      </c>
      <c r="AE30" s="141">
        <v>1</v>
      </c>
      <c r="AF30" s="141">
        <v>1</v>
      </c>
      <c r="AG30" s="141">
        <v>2</v>
      </c>
      <c r="AH30" s="141">
        <v>1</v>
      </c>
      <c r="AI30" s="141">
        <v>1</v>
      </c>
      <c r="AJ30" s="141">
        <v>1</v>
      </c>
      <c r="AK30" s="141">
        <v>1</v>
      </c>
      <c r="AL30" s="141">
        <v>1</v>
      </c>
      <c r="AM30" s="141">
        <v>1</v>
      </c>
      <c r="AN30" s="141">
        <v>1</v>
      </c>
      <c r="AO30" s="141">
        <v>1</v>
      </c>
      <c r="AP30" s="141">
        <v>2</v>
      </c>
      <c r="AQ30" s="141">
        <v>1</v>
      </c>
      <c r="AR30" s="141">
        <v>4</v>
      </c>
      <c r="AS30" s="141">
        <v>1</v>
      </c>
      <c r="AT30" s="141">
        <v>1</v>
      </c>
      <c r="AU30" s="141">
        <v>2</v>
      </c>
      <c r="AV30" s="141">
        <v>1</v>
      </c>
      <c r="AW30" s="141">
        <v>1</v>
      </c>
      <c r="AX30" s="141">
        <v>2</v>
      </c>
      <c r="AY30" s="141">
        <v>1</v>
      </c>
      <c r="AZ30" s="141">
        <v>1</v>
      </c>
      <c r="BA30" s="141">
        <v>824</v>
      </c>
    </row>
    <row r="31" spans="1:53" x14ac:dyDescent="0.2">
      <c r="A31" s="139">
        <v>2128</v>
      </c>
      <c r="B31" s="141">
        <v>2</v>
      </c>
      <c r="C31" s="141">
        <v>2</v>
      </c>
      <c r="D31" s="141">
        <v>3</v>
      </c>
      <c r="E31" s="141">
        <v>2</v>
      </c>
      <c r="F31" s="141">
        <v>2</v>
      </c>
      <c r="G31" s="141">
        <v>1</v>
      </c>
      <c r="H31" s="141">
        <v>5</v>
      </c>
      <c r="I31" s="141">
        <v>2</v>
      </c>
      <c r="J31" s="141">
        <v>1</v>
      </c>
      <c r="K31" s="141">
        <v>2</v>
      </c>
      <c r="L31" s="141">
        <v>2</v>
      </c>
      <c r="M31" s="141">
        <v>1</v>
      </c>
      <c r="N31" s="141">
        <v>2</v>
      </c>
      <c r="O31" s="141">
        <v>1</v>
      </c>
      <c r="P31" s="141">
        <v>3</v>
      </c>
      <c r="Q31" s="141">
        <v>4</v>
      </c>
      <c r="R31" s="141">
        <v>4</v>
      </c>
      <c r="S31" s="141">
        <v>3</v>
      </c>
      <c r="T31" s="141">
        <v>1</v>
      </c>
      <c r="U31" s="141">
        <v>3</v>
      </c>
      <c r="V31" s="141"/>
      <c r="W31" s="141"/>
      <c r="X31" s="141"/>
      <c r="Y31" s="141">
        <v>2</v>
      </c>
      <c r="Z31" s="141">
        <v>3</v>
      </c>
      <c r="AA31" s="141">
        <v>3</v>
      </c>
      <c r="AB31" s="141"/>
      <c r="AC31" s="141"/>
      <c r="AD31" s="141">
        <v>2</v>
      </c>
      <c r="AE31" s="141">
        <v>1</v>
      </c>
      <c r="AF31" s="141">
        <v>3</v>
      </c>
      <c r="AG31" s="141">
        <v>1</v>
      </c>
      <c r="AH31" s="141">
        <v>4</v>
      </c>
      <c r="AI31" s="141">
        <v>1</v>
      </c>
      <c r="AJ31" s="141">
        <v>2</v>
      </c>
      <c r="AK31" s="141">
        <v>3</v>
      </c>
      <c r="AL31" s="141">
        <v>3</v>
      </c>
      <c r="AM31" s="141">
        <v>3</v>
      </c>
      <c r="AN31" s="141">
        <v>2</v>
      </c>
      <c r="AO31" s="141">
        <v>2</v>
      </c>
      <c r="AP31" s="141">
        <v>3</v>
      </c>
      <c r="AQ31" s="141">
        <v>1</v>
      </c>
      <c r="AR31" s="141">
        <v>5</v>
      </c>
      <c r="AS31" s="141">
        <v>1</v>
      </c>
      <c r="AT31" s="141">
        <v>1</v>
      </c>
      <c r="AU31" s="141">
        <v>2</v>
      </c>
      <c r="AV31" s="141">
        <v>2</v>
      </c>
      <c r="AW31" s="141">
        <v>1</v>
      </c>
      <c r="AX31" s="141">
        <v>2</v>
      </c>
      <c r="AY31" s="141">
        <v>4</v>
      </c>
      <c r="AZ31" s="141">
        <v>2</v>
      </c>
      <c r="BA31" s="141">
        <v>824</v>
      </c>
    </row>
  </sheetData>
  <autoFilter ref="A1:BA3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3" workbookViewId="0">
      <selection activeCell="K21" sqref="K21:L21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37.758620689655174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22</v>
      </c>
      <c r="G6" s="181"/>
      <c r="H6" s="203" t="s">
        <v>7</v>
      </c>
      <c r="I6" s="203"/>
      <c r="J6" s="203"/>
      <c r="K6" s="181">
        <f>COUNTIF('BASE DE DATOS 2017'!C:C,'RESUMEN 2017'!A1)</f>
        <v>8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11.03225806451613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9.0344827586206904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0</v>
      </c>
      <c r="G9" s="181"/>
      <c r="H9" s="171" t="s">
        <v>148</v>
      </c>
      <c r="I9" s="171"/>
      <c r="J9" s="171"/>
      <c r="K9" s="181">
        <f>COUNTIF('BASE DE DATOS 2017'!F:F,B1)</f>
        <v>28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0</v>
      </c>
      <c r="G10" s="181"/>
      <c r="H10" s="171" t="s">
        <v>150</v>
      </c>
      <c r="I10" s="171"/>
      <c r="J10" s="171"/>
      <c r="K10" s="181">
        <f>COUNTIF('BASE DE DATOS 2017'!F:F,D1)</f>
        <v>1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27</v>
      </c>
      <c r="G11" s="180" t="s">
        <v>12</v>
      </c>
      <c r="H11" s="180"/>
      <c r="I11" s="54">
        <f>COUNTIF('BASE DE DATOS 2017'!G:G,B1)</f>
        <v>1</v>
      </c>
      <c r="J11" s="180" t="s">
        <v>13</v>
      </c>
      <c r="K11" s="180"/>
      <c r="L11" s="63">
        <f>COUNTIF('BASE DE DATOS 2017'!G:G,C1)</f>
        <v>1</v>
      </c>
    </row>
    <row r="12" spans="1:12" ht="16.350000000000001" customHeight="1" thickBot="1" x14ac:dyDescent="0.3">
      <c r="A12" s="164" t="s">
        <v>14</v>
      </c>
      <c r="B12" s="165"/>
      <c r="C12" s="166"/>
      <c r="D12" s="165" t="e">
        <f>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2017'!#REF!),0))=0,TERMINOS!B5,IF((ROUND(((COUNTIF('BASE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2017'!#REF!),0))=1,TERMINOS!B6,IF((ROUND(((COUNTIF('BASE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2017'!#REF!),0))=2,TERMINOS!C7,IF((ROUND(((COUNTIF('BASE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2017'!#REF!),0))=3,TERMINOS!B8,IF((ROUND(((COUNTIF('BASE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2017'!#REF!),0))=4,TERMINOS!B9,IF((ROUND(((COUNTIF('BASE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2017'!#REF!),0))=5,TERMINOS!B10,TERMINOS!B11))))))</f>
        <v>#REF!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0.87253694581280783</v>
      </c>
      <c r="F14" s="215"/>
      <c r="G14" s="232" t="s">
        <v>36</v>
      </c>
      <c r="H14" s="233"/>
      <c r="I14" s="233"/>
      <c r="J14" s="233"/>
      <c r="K14" s="278">
        <f>AVERAGE(K15:L17)</f>
        <v>0.85057471264367812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0.89347290640394084</v>
      </c>
      <c r="F15" s="231"/>
      <c r="G15" s="216" t="s">
        <v>37</v>
      </c>
      <c r="H15" s="217"/>
      <c r="I15" s="217"/>
      <c r="J15" s="217"/>
      <c r="K15" s="212">
        <f>CONVIVENCIA!E16</f>
        <v>0.93678160919540221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0.89347290640394084</v>
      </c>
      <c r="F16" s="213"/>
      <c r="G16" s="216" t="s">
        <v>38</v>
      </c>
      <c r="H16" s="217"/>
      <c r="I16" s="217"/>
      <c r="J16" s="217"/>
      <c r="K16" s="212">
        <f>CONVIVENCIA!D25</f>
        <v>0.95402298850574707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0.7931034482758621</v>
      </c>
      <c r="F17" s="237"/>
      <c r="G17" s="204" t="s">
        <v>39</v>
      </c>
      <c r="H17" s="205"/>
      <c r="I17" s="205"/>
      <c r="J17" s="205"/>
      <c r="K17" s="206">
        <f>CONVIVENCIA!E42</f>
        <v>0.66091954022988508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0.93103448275862066</v>
      </c>
      <c r="F18" s="237"/>
      <c r="G18" s="282" t="s">
        <v>40</v>
      </c>
      <c r="H18" s="283"/>
      <c r="I18" s="283"/>
      <c r="J18" s="283"/>
      <c r="K18" s="274">
        <f>AVERAGE(K19:L22)</f>
        <v>0.88489168877099911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0.91187739463601514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0.72660098522167471</v>
      </c>
      <c r="F20" s="215"/>
      <c r="G20" s="242" t="s">
        <v>42</v>
      </c>
      <c r="H20" s="243"/>
      <c r="I20" s="243"/>
      <c r="J20" s="243"/>
      <c r="K20" s="254">
        <f>'MANDOS MEDIOS'!E41</f>
        <v>0.83333333333333326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0.72892720306513403</v>
      </c>
      <c r="F21" s="231"/>
      <c r="G21" s="242" t="s">
        <v>43</v>
      </c>
      <c r="H21" s="243"/>
      <c r="I21" s="243"/>
      <c r="J21" s="243"/>
      <c r="K21" s="254">
        <f>'MANDOS MEDIOS'!D51</f>
        <v>0.89655172413793094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0.75862068965517238</v>
      </c>
      <c r="F22" s="213"/>
      <c r="G22" s="263" t="s">
        <v>44</v>
      </c>
      <c r="H22" s="264"/>
      <c r="I22" s="264"/>
      <c r="J22" s="264"/>
      <c r="K22" s="254">
        <f>'MANDOS MEDIOS'!E72</f>
        <v>0.89780430297671676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0.65517241379310343</v>
      </c>
      <c r="F23" s="213"/>
      <c r="G23" s="226" t="s">
        <v>45</v>
      </c>
      <c r="H23" s="227"/>
      <c r="I23" s="227"/>
      <c r="J23" s="227"/>
      <c r="K23" s="280">
        <f>AVERAGE(K25:L30)</f>
        <v>0.78568007662835238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0.86206896551724133</v>
      </c>
      <c r="F24" s="213"/>
      <c r="G24" s="228"/>
      <c r="H24" s="229"/>
      <c r="I24" s="229"/>
      <c r="J24" s="229"/>
      <c r="K24" s="284">
        <f>AVERAGE(K25:L29)</f>
        <v>0.87126436781609196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0.72413793103448276</v>
      </c>
      <c r="F25" s="213"/>
      <c r="G25" s="242" t="s">
        <v>46</v>
      </c>
      <c r="H25" s="243"/>
      <c r="I25" s="243"/>
      <c r="J25" s="243"/>
      <c r="K25" s="254">
        <f>PUESTO!E17</f>
        <v>0.75862068965517238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0.66666666666666663</v>
      </c>
      <c r="F26" s="213"/>
      <c r="G26" s="263" t="s">
        <v>47</v>
      </c>
      <c r="H26" s="264"/>
      <c r="I26" s="264"/>
      <c r="J26" s="264"/>
      <c r="K26" s="254">
        <f>PUESTO!E70</f>
        <v>0.7931034482758621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0.71264367816091945</v>
      </c>
      <c r="F27" s="260"/>
      <c r="G27" s="263" t="s">
        <v>48</v>
      </c>
      <c r="H27" s="264"/>
      <c r="I27" s="264"/>
      <c r="J27" s="264"/>
      <c r="K27" s="254">
        <f>PUESTO!D27</f>
        <v>0.96551724137931039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0.7068965517241379</v>
      </c>
      <c r="F28" s="213"/>
      <c r="G28" s="242" t="s">
        <v>49</v>
      </c>
      <c r="H28" s="243"/>
      <c r="I28" s="243"/>
      <c r="J28" s="243"/>
      <c r="K28" s="254">
        <f>PUESTO!D37</f>
        <v>0.83908045977011492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((E35*K9))/SUM(F9,F10,K9)</f>
        <v>0.81746031746031755</v>
      </c>
      <c r="F29" s="262"/>
      <c r="G29" s="242" t="s">
        <v>50</v>
      </c>
      <c r="H29" s="243"/>
      <c r="I29" s="243"/>
      <c r="J29" s="243"/>
      <c r="K29" s="254">
        <f>PUESTO!D52</f>
        <v>1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((E36*K9))/SUM(F9,F10,K9)</f>
        <v>0.78571428571428559</v>
      </c>
      <c r="F30" s="287"/>
      <c r="G30" s="288" t="s">
        <v>51</v>
      </c>
      <c r="H30" s="289"/>
      <c r="I30" s="289"/>
      <c r="J30" s="289"/>
      <c r="K30" s="265">
        <f>PUESTO!E85</f>
        <v>0.35775862068965514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 t="s">
        <v>263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 t="s">
        <v>263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 t="s">
        <v>263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 t="s">
        <v>263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0.81746031746031755</v>
      </c>
      <c r="F35" s="247"/>
      <c r="G35" s="272" t="s">
        <v>52</v>
      </c>
      <c r="H35" s="273"/>
      <c r="I35" s="273"/>
      <c r="J35" s="273"/>
      <c r="K35" s="274">
        <f>AVERAGE(E14,E20,E29,K14,K18,K23)</f>
        <v>0.82295745442297175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0.78571428571428559</v>
      </c>
      <c r="F36" s="295"/>
      <c r="G36" s="252" t="s">
        <v>261</v>
      </c>
      <c r="H36" s="253"/>
      <c r="I36" s="253"/>
      <c r="J36" s="253"/>
      <c r="K36" s="296">
        <f>AVERAGE(K24,K18,K14,E30,E21,E15)</f>
        <v>0.83580752740235498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0.73809523809523803</v>
      </c>
      <c r="F37" s="260"/>
      <c r="G37" s="276" t="s">
        <v>161</v>
      </c>
      <c r="H37" s="277"/>
      <c r="I37" s="277"/>
      <c r="J37" s="277"/>
      <c r="K37" s="256">
        <f>COUNTA('BASE DE DATOS 2017'!A:A)</f>
        <v>29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0.78571428571428559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0.9285714285714286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 t="s">
        <v>263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 t="s">
        <v>263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 t="s">
        <v>263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I40" sqref="I40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9.42578125" style="92" bestFit="1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0.83908045977011492</v>
      </c>
      <c r="E4" s="133">
        <f>AVERAGE(E5:E7)</f>
        <v>0.8392857142857143</v>
      </c>
      <c r="F4" s="111">
        <f>AVERAGE(F5:F7)</f>
        <v>0.87253694581280783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0.89655172413793105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0.9464285714285714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0.89347290640394084</v>
      </c>
      <c r="G5" s="161">
        <v>0.83088355269389946</v>
      </c>
      <c r="H5" s="152">
        <f>F5-E5</f>
        <v>-5.295566502463056E-2</v>
      </c>
      <c r="K5" s="146" t="s">
        <v>246</v>
      </c>
      <c r="L5" s="142">
        <f>D4</f>
        <v>0.83908045977011492</v>
      </c>
      <c r="M5" s="142">
        <f t="shared" ref="M5:N5" si="0">E4</f>
        <v>0.8392857142857143</v>
      </c>
      <c r="N5" s="143">
        <f t="shared" si="0"/>
        <v>0.87253694581280783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0.72413793103448276</v>
      </c>
      <c r="E6" s="93">
        <f>(COUNTIF('BASE DE DATOS 2016'!J:J,1)*1)/(COUNTA('BASE DE DATOS 2016'!J:J)-2)</f>
        <v>0.7857142857142857</v>
      </c>
      <c r="F6" s="93">
        <f>(COUNTIF('BASE DE DATOS 2017'!J:J,1)*1)/(COUNTA('BASE DE DATOS 2017'!J:J)-2)</f>
        <v>0.7931034482758621</v>
      </c>
      <c r="G6" s="161">
        <v>0.54404381560931081</v>
      </c>
      <c r="H6" s="153">
        <f>F6-E6</f>
        <v>7.3891625615764012E-3</v>
      </c>
      <c r="K6" s="146" t="s">
        <v>247</v>
      </c>
      <c r="L6" s="142">
        <f>D8</f>
        <v>0.74137931034482751</v>
      </c>
      <c r="M6" s="142">
        <f t="shared" ref="M6:N6" si="1">E8</f>
        <v>0.71853741496598644</v>
      </c>
      <c r="N6" s="143">
        <f t="shared" si="1"/>
        <v>0.72660098522167471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0.89655172413793105</v>
      </c>
      <c r="E7" s="93">
        <f>((COUNTIF('BASE DE DATOS 2016'!K:K,2)*1)/(COUNTA('BASE DE DATOS 2016'!K:K)-2))</f>
        <v>0.7857142857142857</v>
      </c>
      <c r="F7" s="93">
        <f>((COUNTIF('BASE DE DATOS 2017'!K:K,2)*1)/(COUNTA('BASE DE DATOS 2017'!K:K)-2))</f>
        <v>0.93103448275862066</v>
      </c>
      <c r="G7" s="161">
        <v>0.78137836604290278</v>
      </c>
      <c r="H7" s="154">
        <f>F7-E7</f>
        <v>0.14532019704433496</v>
      </c>
      <c r="K7" s="146" t="s">
        <v>26</v>
      </c>
      <c r="L7" s="142">
        <f>D16</f>
        <v>0.74897119341563778</v>
      </c>
      <c r="M7" s="142">
        <f t="shared" ref="M7:N7" si="2">E16</f>
        <v>0.6748971193415636</v>
      </c>
      <c r="N7" s="143">
        <f t="shared" si="2"/>
        <v>0.81746031746031755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0.74137931034482751</v>
      </c>
      <c r="E8" s="133">
        <f>AVERAGE(E9:E15)</f>
        <v>0.71853741496598644</v>
      </c>
      <c r="F8" s="111">
        <f>AVERAGE(F9:F15)</f>
        <v>0.72660098522167471</v>
      </c>
      <c r="G8" s="160">
        <v>0.73606854882528083</v>
      </c>
      <c r="H8" s="130"/>
      <c r="K8" s="146" t="s">
        <v>36</v>
      </c>
      <c r="L8" s="142">
        <f>D28</f>
        <v>0.83524904214559381</v>
      </c>
      <c r="M8" s="142">
        <f t="shared" ref="M8:N8" si="3">E28</f>
        <v>0.83333333333333337</v>
      </c>
      <c r="N8" s="143">
        <f t="shared" si="3"/>
        <v>0.85057471264367812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0.65517241379310343</v>
      </c>
      <c r="E9" s="93">
        <f>(COUNTIF('BASE DE DATOS 2016'!L:L,1)*1)/(COUNTA('BASE DE DATOS 2016'!L:L)-2)</f>
        <v>0.5</v>
      </c>
      <c r="F9" s="93">
        <f>(COUNTIF('BASE DE DATOS 2017'!L:L,1)*1)/(COUNTA('BASE DE DATOS 2017'!L:L)-2)</f>
        <v>0.75862068965517238</v>
      </c>
      <c r="G9" s="161">
        <v>0.85623003194888181</v>
      </c>
      <c r="H9" s="152">
        <f t="shared" ref="H9:H15" si="4">F9-E9</f>
        <v>0.25862068965517238</v>
      </c>
      <c r="K9" s="146" t="s">
        <v>40</v>
      </c>
      <c r="L9" s="142">
        <f>D32</f>
        <v>0.90086206896551735</v>
      </c>
      <c r="M9" s="142">
        <f t="shared" ref="M9:N9" si="5">E32</f>
        <v>0.89880952380952384</v>
      </c>
      <c r="N9" s="143">
        <f t="shared" si="5"/>
        <v>0.88489168877099911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0.56896551724137934</v>
      </c>
      <c r="E10" s="93">
        <f>(((COUNTIF('BASE DE DATOS 2016'!M:M,1)*1)+(COUNTIF('BASE DE DATOS 2016'!M:M,2)*1/2)+(COUNTIF('BASE DE DATOS 2016'!M:M,4)*1/2)))/(COUNTA('BASE DE DATOS 2016'!M:M)-2)</f>
        <v>0.6071428571428571</v>
      </c>
      <c r="F10" s="93">
        <f>(COUNTIF('BASE DE DATOS 2017'!M:M,1)*1+(COUNTIF('BASE DE DATOS 2017'!M:M,2)*1/2)+(COUNTIF('BASE DE DATOS 2017'!M:M,4)*1/2))/(COUNTA('BASE DE DATOS 2017'!M:M)-2)</f>
        <v>0.65517241379310343</v>
      </c>
      <c r="G10" s="161">
        <v>0.63852122318575988</v>
      </c>
      <c r="H10" s="153">
        <f t="shared" si="4"/>
        <v>4.802955665024633E-2</v>
      </c>
      <c r="K10" s="147" t="s">
        <v>45</v>
      </c>
      <c r="L10" s="144">
        <f>D37</f>
        <v>0.82902298850574707</v>
      </c>
      <c r="M10" s="144">
        <f t="shared" ref="M10:N10" si="6">E37</f>
        <v>0.8147321428571429</v>
      </c>
      <c r="N10" s="145">
        <f t="shared" si="6"/>
        <v>0.78568007662835238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0.83908045977011492</v>
      </c>
      <c r="E11" s="93">
        <f>((COUNTIF('BASE DE DATOS 2016'!N:N,1)*1)+(COUNTIF('BASE DE DATOS 2016'!N:N,2)*2/3)+(COUNTIF('BASE DE DATOS 2016'!N:N,3)*1/3))/(COUNTA('BASE DE DATOS 2016'!N:N)-2)</f>
        <v>0.8571428571428571</v>
      </c>
      <c r="F11" s="93">
        <f>((COUNTIF('BASE DE DATOS 2017'!N:N,1)*1)+(COUNTIF('BASE DE DATOS 2017'!N:N,2)*2/3)+(COUNTIF('BASE DE DATOS 2017'!N:N,3)*1/3))/(COUNTA('BASE DE DATOS 2017'!N:N)-2)</f>
        <v>0.86206896551724133</v>
      </c>
      <c r="G11" s="161">
        <v>0.81986916172219682</v>
      </c>
      <c r="H11" s="153">
        <f t="shared" si="4"/>
        <v>4.9261083743842304E-3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0.67241379310344818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0.66071428571428581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0.72413793103448276</v>
      </c>
      <c r="G12" s="161">
        <v>0.8041229271261221</v>
      </c>
      <c r="H12" s="153">
        <f t="shared" si="4"/>
        <v>6.3423645320196953E-2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0.91954022988505746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0.88095238095238093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0.66666666666666663</v>
      </c>
      <c r="G13" s="161">
        <v>0.77012018865053999</v>
      </c>
      <c r="H13" s="153">
        <f t="shared" si="4"/>
        <v>-0.2142857142857143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0.65517241379310343</v>
      </c>
      <c r="E14" s="93">
        <f>((COUNTIF('BASE DE DATOS 2016'!S:S,1)*1)+(COUNTIF('BASE DE DATOS 2016'!S:S,2)*2/3)+(COUNTIF('BASE DE DATOS 2016'!S:S,3)*1/3))/(COUNTA('BASE DE DATOS 2016'!S:S)-2)</f>
        <v>0.63095238095238104</v>
      </c>
      <c r="F14" s="93">
        <f>((COUNTIF('BASE DE DATOS 2017'!S:S,1)*1)+(COUNTIF('BASE DE DATOS 2017'!S:S,2)*2/3)+(COUNTIF('BASE DE DATOS 2017'!S:S,3)*1/3))/(COUNTA('BASE DE DATOS 2017'!S:S)-2)</f>
        <v>0.71264367816091945</v>
      </c>
      <c r="G14" s="161">
        <v>0.72721740453369843</v>
      </c>
      <c r="H14" s="153">
        <f t="shared" si="4"/>
        <v>8.1691297208538405E-2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0.87931034482758619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0.89285714285714279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0.7068965517241379</v>
      </c>
      <c r="G15" s="161">
        <v>0.53639890460976725</v>
      </c>
      <c r="H15" s="154">
        <f t="shared" si="4"/>
        <v>-0.18596059113300489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(((D21*(COUNTA('BASE DE DATOS 2015'!Y:Y)-2))+(D25*(COUNTA('BASE DE DATOS 2015'!AB:AB)-2)))/(COUNTA('BASE DE DATOS 2015'!V:V)+COUNTA('BASE DE DATOS 2015'!Y:Y)+COUNTA('BASE DE DATOS 2015'!AB:AB)-6))</f>
        <v>0.74897119341563778</v>
      </c>
      <c r="E16" s="114">
        <f>(((E21*(COUNTA('BASE DE DATOS 2016'!Y:Y)-2))+(E25*(COUNTA('BASE DE DATOS 2016'!AB:AB)-2)))/(COUNTA('BASE DE DATOS 2016'!V:V)+COUNTA('BASE DE DATOS 2016'!Y:Y)+COUNTA('BASE DE DATOS 2016'!AB:AB)-6))</f>
        <v>0.6748971193415636</v>
      </c>
      <c r="F16" s="115">
        <f>(((F21*(COUNTA('BASE DE DATOS 2017'!Y:Y)-2))))/(COUNTA('BASE DE DATOS 2017'!V:V)+COUNTA('BASE DE DATOS 2017'!Y:Y)+COUNTA('BASE DE DATOS 2017'!AB:AB)-6)</f>
        <v>0.81746031746031755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 t="s">
        <v>263</v>
      </c>
      <c r="E17" s="117" t="s">
        <v>263</v>
      </c>
      <c r="F17" s="117" t="s">
        <v>263</v>
      </c>
      <c r="G17" s="160">
        <v>0.7994852858901198</v>
      </c>
      <c r="H17" s="155" t="s">
        <v>263</v>
      </c>
    </row>
    <row r="18" spans="1:8" ht="16.350000000000001" customHeight="1" x14ac:dyDescent="0.25">
      <c r="A18">
        <v>15</v>
      </c>
      <c r="B18" s="123" t="s">
        <v>28</v>
      </c>
      <c r="C18" s="122"/>
      <c r="D18" s="93" t="s">
        <v>263</v>
      </c>
      <c r="E18" s="93" t="s">
        <v>263</v>
      </c>
      <c r="F18" s="93" t="s">
        <v>263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 t="s">
        <v>263</v>
      </c>
      <c r="E19" s="93" t="s">
        <v>263</v>
      </c>
      <c r="F19" s="93" t="s">
        <v>263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 t="s">
        <v>263</v>
      </c>
      <c r="E20" s="93" t="s">
        <v>263</v>
      </c>
      <c r="F20" s="93" t="s">
        <v>263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0.73931623931623935</v>
      </c>
      <c r="E21" s="117">
        <f>AVERAGE(E22:E24)</f>
        <v>0.68803418803418792</v>
      </c>
      <c r="F21" s="117">
        <f>AVERAGE(F22:F24)</f>
        <v>0.81746031746031755</v>
      </c>
      <c r="G21" s="160">
        <v>0.8246340436967291</v>
      </c>
      <c r="H21" s="155">
        <f>F21-E21</f>
        <v>0.12942612942612963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0.64102564102564108</v>
      </c>
      <c r="E22" s="93">
        <f>((COUNTIF('BASE DE DATOS 2016'!Y:Y,1)*1)+(COUNTIF('BASE DE DATOS 2016'!Y:Y,2)*2/3)+(COUNTIF('BASE DE DATOS 2016'!Y:Y,3)*1/3))/(COUNTA('BASE DE DATOS 2016'!Y:Y)-2)</f>
        <v>0.52564102564102566</v>
      </c>
      <c r="F22" s="112">
        <f>((COUNTIF('BASE DE DATOS 2017'!Y:Y,1)*1)+(COUNTIF('BASE DE DATOS 2017'!Y:Y,2)*2/3)+(COUNTIF('BASE DE DATOS 2017'!Y:Y,3)*1/3))/(COUNTA('BASE DE DATOS 2017'!Y:Y)-2)</f>
        <v>0.73809523809523814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0.69230769230769229</v>
      </c>
      <c r="E23" s="93">
        <f>((COUNTIF('BASE DE DATOS 2016'!Z:Z,1)*1)+(COUNTIF('BASE DE DATOS 2016'!Z:Z,2)*2/3)+(COUNTIF('BASE DE DATOS 2016'!Z:Z,3)*1/3))/(COUNTA('BASE DE DATOS 2016'!Z:Z)-2)</f>
        <v>0.62820512820512819</v>
      </c>
      <c r="F23" s="112">
        <f>((COUNTIF('BASE DE DATOS 2017'!Z:Z,1)*1)+(COUNTIF('BASE DE DATOS 2017'!Z:Z,2)*2/3)+(COUNTIF('BASE DE DATOS 2017'!Z:Z,3)*1/3))/(COUNTA('BASE DE DATOS 2017'!Z:Z)-2)</f>
        <v>0.78571428571428559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0.88461538461538458</v>
      </c>
      <c r="E24" s="93">
        <f>((COUNTIF('BASE DE DATOS 2016'!AA:AA,1)*1)+(COUNTIF('BASE DE DATOS 2016'!AA:AA,2)*2/3)+(COUNTIF('BASE DE DATOS 2016'!AA:AA,3)*1/3))/(COUNTA('BASE DE DATOS 2016'!AA:AA)-COUNTIF('BASE DE DATOS 2016'!AA:AA,5)-2)</f>
        <v>0.91025641025641013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0.9285714285714286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1</v>
      </c>
      <c r="E25" s="117">
        <f>AVERAGE(E26:E27)</f>
        <v>0.33333333333333331</v>
      </c>
      <c r="F25" s="117" t="s">
        <v>263</v>
      </c>
      <c r="G25" s="160">
        <v>0.79286694101508925</v>
      </c>
      <c r="H25" s="155" t="s">
        <v>263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1</v>
      </c>
      <c r="E26" s="93">
        <f>((COUNTIF('BASE DE DATOS 2016'!AB:AB,1)*1)+(COUNTIF('BASE DE DATOS 2016'!AB:AB,2)*2/3)+(COUNTIF('BASE DE DATOS 2016'!AB:AB,3)*1/3))/(COUNTA('BASE DE DATOS 2016'!AB:AB)-2)</f>
        <v>0.33333333333333331</v>
      </c>
      <c r="F26" s="112" t="s">
        <v>263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1</v>
      </c>
      <c r="E27" s="93">
        <f>((COUNTIF('BASE DE DATOS 2016'!AC:AC,1)*1)+(COUNTIF('BASE DE DATOS 2016'!AC:AC,2)*2/3)+(COUNTIF('BASE DE DATOS 2016'!AC:AC,3)*1/3))/(COUNTA('BASE DE DATOS 2016'!AC:AC)-2)</f>
        <v>0.33333333333333331</v>
      </c>
      <c r="F27" s="112" t="s">
        <v>263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0.83524904214559381</v>
      </c>
      <c r="E28" s="133">
        <f>AVERAGE(E29:E31)</f>
        <v>0.83333333333333337</v>
      </c>
      <c r="F28" s="111">
        <f>AVERAGE(F29:F31)</f>
        <v>0.85057471264367812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0.87356321839080453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0.93452380952380953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0.93678160919540221</v>
      </c>
      <c r="G29" s="161">
        <v>0.77993305948577518</v>
      </c>
      <c r="H29" s="152">
        <f>F29-E29</f>
        <v>2.2577996715926751E-3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0.91954022988505746</v>
      </c>
      <c r="E30" s="93">
        <f>((COUNTIF('BASE DE DATOS 2016'!AF:AF,1)*1)+(COUNTIF('BASE DE DATOS 2016'!AF:AF,2)*2/3)+(COUNTIF('BASE DE DATOS 2016'!AF:AF,3)*1/3))/(COUNTA('BASE DE DATOS 2016'!AF:AF)-2)</f>
        <v>0.90476190476190477</v>
      </c>
      <c r="F30" s="93">
        <f>((COUNTIF('BASE DE DATOS 2017'!AF:AF,1)*1)+(COUNTIF('BASE DE DATOS 2017'!AF:AF,2)*2/3)+(COUNTIF('BASE DE DATOS 2017'!AF:AF,3)*1/3))/(COUNTA('BASE DE DATOS 2017'!AF:AF)-2)</f>
        <v>0.95402298850574707</v>
      </c>
      <c r="G30" s="161">
        <v>0.83447436482580251</v>
      </c>
      <c r="H30" s="153">
        <f>F30-E30</f>
        <v>4.9261083743842304E-2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0.71264367816091956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0.6607142857142857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0.66091954022988508</v>
      </c>
      <c r="G31" s="161">
        <v>0.60444241594401338</v>
      </c>
      <c r="H31" s="154">
        <f>F31-E31</f>
        <v>2.0525451559938457E-4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0.90086206896551735</v>
      </c>
      <c r="E32" s="133">
        <f>AVERAGE(E33:E36)</f>
        <v>0.89880952380952384</v>
      </c>
      <c r="F32" s="111">
        <f>AVERAGE(F33:F36)</f>
        <v>0.88489168877099911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0.93869731800766287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0.94841269841269848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0.91187739463601536</v>
      </c>
      <c r="G33" s="161">
        <v>0.8338151021857092</v>
      </c>
      <c r="H33" s="152">
        <f>F33-E33</f>
        <v>-3.6535303776683126E-2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0.85057471264367823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0.86309523809523814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0.83333333333333326</v>
      </c>
      <c r="G34" s="161">
        <v>0.69990871748060246</v>
      </c>
      <c r="H34" s="153">
        <f>F34-E34</f>
        <v>-2.9761904761904878E-2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0.91954022988505746</v>
      </c>
      <c r="E35" s="93">
        <f>((COUNTIF('BASE DE DATOS 2016'!AN:AN,1)*1)+(COUNTIF('BASE DE DATOS 2016'!AN:AN,2)*2/3)+(COUNTIF('BASE DE DATOS 2016'!AN:AN,3)*1/3))/(COUNTA('BASE DE DATOS 2016'!AN:AN)-2)</f>
        <v>0.88095238095238104</v>
      </c>
      <c r="F35" s="93">
        <f>((COUNTIF('BASE DE DATOS 2017'!AN:AN,1)*1)+(COUNTIF('BASE DE DATOS 2017'!AN:AN,2)*2/3)+(COUNTIF('BASE DE DATOS 2017'!AN:AN,3)*1/3))/(COUNTA('BASE DE DATOS 2017'!AN:AN)-2)</f>
        <v>0.89655172413793105</v>
      </c>
      <c r="G35" s="161">
        <v>0.80054769511638524</v>
      </c>
      <c r="H35" s="153">
        <f>F35-E35</f>
        <v>1.5599343185550008E-2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0.89463601532567061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0.90277777777777779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0.89780430297671676</v>
      </c>
      <c r="G36" s="161">
        <v>0.79135977263014612</v>
      </c>
      <c r="H36" s="154">
        <f>F36-E36</f>
        <v>-4.9734748010610286E-3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0.82902298850574707</v>
      </c>
      <c r="E37" s="133">
        <f>AVERAGE(E38:E43)</f>
        <v>0.8147321428571429</v>
      </c>
      <c r="F37" s="111">
        <f>AVERAGE(F38:F43)</f>
        <v>0.78568007662835238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0.7931034482758621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0.80952380952380953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0.75862068965517238</v>
      </c>
      <c r="G38" s="161">
        <v>0.81446827932450927</v>
      </c>
      <c r="H38" s="152">
        <f t="shared" ref="H38:H43" si="7">F38-E38</f>
        <v>-5.0903119868637159E-2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0.82183908045977017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0.8035714285714286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0.7931034482758621</v>
      </c>
      <c r="G39" s="161">
        <v>0.88429940666362383</v>
      </c>
      <c r="H39" s="153">
        <f t="shared" si="7"/>
        <v>-1.0467980295566504E-2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0.93103448275862066</v>
      </c>
      <c r="E40" s="93">
        <f>((COUNTIF('BASE DE DATOS 2016'!AS:AS,1)*1)+(COUNTIF('BASE DE DATOS 2016'!AS:AS,2)*2/3)+(COUNTIF('BASE DE DATOS 2016'!AS:AS,3)*1/3))/(COUNTA('BASE DE DATOS 2016'!AS:AS)-2)</f>
        <v>0.94047619047619047</v>
      </c>
      <c r="F40" s="93">
        <f>((COUNTIF('BASE DE DATOS 2017'!AS3:AS45722,1)*1)+(COUNTIF('BASE DE DATOS 2017'!AS3:AS45722,2)*2/3)+(COUNTIF('BASE DE DATOS 2017'!AS3:AS45722,3)*1/3))/COUNTA('BASE DE DATOS 2017'!AS3:AS45722)</f>
        <v>0.96551724137931039</v>
      </c>
      <c r="G40" s="161">
        <v>0.85653430701354027</v>
      </c>
      <c r="H40" s="153">
        <f t="shared" si="7"/>
        <v>2.5041050903119921E-2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0.8160919540229884</v>
      </c>
      <c r="E41" s="93">
        <f>((COUNTIF('BASE DE DATOS 2016'!AT:AT,1)*1)+(COUNTIF('BASE DE DATOS 2016'!AT:AT,2)*2/3)+(COUNTIF('BASE DE DATOS 2016'!AT:AT,3)*1/3))/(COUNTA('BASE DE DATOS 2016'!AT:AT)-2)</f>
        <v>0.8214285714285714</v>
      </c>
      <c r="F41" s="93">
        <f>((COUNTIF('BASE DE DATOS 2017'!AT3:AT45722,1)*1)+(COUNTIF('BASE DE DATOS 2017'!AT3:AT45722,2)*2/3)+(COUNTIF('BASE DE DATOS 2017'!AT3:AT45722,3)*1/3))/COUNTA('BASE DE DATOS 2017'!AT3:AT45722)</f>
        <v>0.83908045977011492</v>
      </c>
      <c r="G41" s="161">
        <v>0.82488970028906139</v>
      </c>
      <c r="H41" s="153">
        <f t="shared" si="7"/>
        <v>1.765188834154352E-2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0.86206896551724133</v>
      </c>
      <c r="E42" s="93">
        <f>((COUNTIF('BASE DE DATOS 2016'!AU:AU,2)*1))/(COUNTA('BASE DE DATOS 2016'!AU:AU)-2)</f>
        <v>1</v>
      </c>
      <c r="F42" s="93">
        <f>((COUNTIF('BASE DE DATOS 2017'!AU:AU,2)*1))/(COUNTA('BASE DE DATOS 2017'!AU:AU)-2)</f>
        <v>1</v>
      </c>
      <c r="G42" s="161">
        <v>0.83158375171154719</v>
      </c>
      <c r="H42" s="153">
        <f t="shared" si="7"/>
        <v>0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0.75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0.51339285714285721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0.35775862068965514</v>
      </c>
      <c r="G43" s="161">
        <v>0.57000228206298487</v>
      </c>
      <c r="H43" s="154">
        <f t="shared" si="7"/>
        <v>-0.15563423645320207</v>
      </c>
    </row>
    <row r="44" spans="1:8" ht="15.75" thickBot="1" x14ac:dyDescent="0.3">
      <c r="B44" s="128" t="s">
        <v>253</v>
      </c>
      <c r="C44" s="118"/>
      <c r="D44" s="119">
        <f>AVERAGE(D4,D8,D16,D28,D32,D37)</f>
        <v>0.81576084385790626</v>
      </c>
      <c r="E44" s="119">
        <f>AVERAGE(E4,E8,E16,E28,E32,E37)</f>
        <v>0.79659920809887741</v>
      </c>
      <c r="F44" s="120">
        <f>AVERAGE(F4,F8,F16,F28,F32,F37)</f>
        <v>0.82295745442297175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18</v>
      </c>
      <c r="E6" s="310">
        <f>SUM(D6:D8)</f>
        <v>28</v>
      </c>
      <c r="F6" s="16">
        <f>D6*A6</f>
        <v>18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10</v>
      </c>
      <c r="E7" s="310"/>
      <c r="F7" s="16">
        <f>D7*A7</f>
        <v>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0.96551724137931039</v>
      </c>
      <c r="F10" s="14">
        <f>(F6+F7)/E6</f>
        <v>0.8214285714285714</v>
      </c>
    </row>
    <row r="11" spans="1:6" x14ac:dyDescent="0.25">
      <c r="C11" s="302" t="s">
        <v>62</v>
      </c>
      <c r="D11" s="303"/>
      <c r="E11" s="311">
        <f>AVERAGE(E10:F10)</f>
        <v>0.89347290640394084</v>
      </c>
      <c r="F11" s="312"/>
    </row>
    <row r="12" spans="1:6" x14ac:dyDescent="0.25">
      <c r="C12" s="302" t="s">
        <v>63</v>
      </c>
      <c r="D12" s="303"/>
      <c r="E12" s="304">
        <f>E10-F10</f>
        <v>0.14408866995073899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23</v>
      </c>
      <c r="E18" s="21">
        <f>D18/SUM(D18:D19)</f>
        <v>0.7931034482758621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6</v>
      </c>
      <c r="E19" s="21">
        <f>D19/SUM(D18:D19)</f>
        <v>0.20689655172413793</v>
      </c>
      <c r="F19" s="16"/>
    </row>
    <row r="20" spans="1:6" x14ac:dyDescent="0.25">
      <c r="A20" s="97"/>
      <c r="B20" s="28"/>
      <c r="C20" s="16"/>
      <c r="D20" s="321">
        <f>((D18*A18)+(D19*A19))/(SUM(D18:D19)*A18)</f>
        <v>0.7931034482758621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2</v>
      </c>
      <c r="E26" s="21">
        <f>D26/(SUM(D$26:D$28))</f>
        <v>6.8965517241379309E-2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27</v>
      </c>
      <c r="E27" s="21">
        <f>D27/(SUM(D$26:D$28))</f>
        <v>0.93103448275862066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21">
        <f>((D26*A26)+(D27*A27)+(D28*A28))/(SUM(D26:D28)*A27)</f>
        <v>0.93103448275862066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22</v>
      </c>
      <c r="E5" s="29">
        <f>D5/SUM(D5:D6)</f>
        <v>0.75862068965517238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7</v>
      </c>
      <c r="E6" s="29">
        <f>D6/SUM(D5:D6)</f>
        <v>0.2413793103448276</v>
      </c>
      <c r="F6" s="16"/>
    </row>
    <row r="7" spans="1:6" x14ac:dyDescent="0.25">
      <c r="E7" s="311">
        <f>((D5*A5)+(D6*A6))/(SUM(D5:D6)*A5)</f>
        <v>0.75862068965517238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13</v>
      </c>
      <c r="E12" s="30">
        <f>D12/SUM(D$12:D$15)</f>
        <v>0.44827586206896552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2</v>
      </c>
      <c r="E13" s="30">
        <f t="shared" ref="E13:E15" si="0">D13/SUM(D$12:D$15)</f>
        <v>6.8965517241379309E-2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4</v>
      </c>
      <c r="E14" s="30">
        <f t="shared" si="0"/>
        <v>0.13793103448275862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10</v>
      </c>
      <c r="E15" s="30">
        <f t="shared" si="0"/>
        <v>0.34482758620689657</v>
      </c>
      <c r="F15" s="16"/>
    </row>
    <row r="16" spans="1:6" x14ac:dyDescent="0.25">
      <c r="E16" s="311">
        <f>((D12*A12)+(D13*A13)+(D14*A14)+(D15*A15))/(SUM(D12:D15)*A12)</f>
        <v>0.65517241379310343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17</v>
      </c>
      <c r="E21" s="30">
        <f>D21/SUM(D21:D24)</f>
        <v>0.58620689655172409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12</v>
      </c>
      <c r="E22" s="30">
        <f>D22/SUM(D21:D24)</f>
        <v>0.41379310344827586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0.86206896551724133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13</v>
      </c>
      <c r="E31" s="30">
        <f>D31/SUM(D31:D34)</f>
        <v>0.44827586206896552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13</v>
      </c>
      <c r="E32" s="30">
        <f>D32/SUM(D31:D34)</f>
        <v>0.44827586206896552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2</v>
      </c>
      <c r="E33" s="30">
        <f>D33/SUM(D31:D34)</f>
        <v>6.8965517241379309E-2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3.4482758620689655E-2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0.77011494252873558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13</v>
      </c>
      <c r="E38" s="30">
        <f>D38/SUM(D38:D41)</f>
        <v>0.44827586206896552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6</v>
      </c>
      <c r="E39" s="30">
        <f>D39/SUM(D38:D41)</f>
        <v>0.20689655172413793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8</v>
      </c>
      <c r="E40" s="30">
        <f>D40/SUM(D38:D41)</f>
        <v>0.27586206896551724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2</v>
      </c>
      <c r="E41" s="30">
        <f>D41/SUM(D38:D41)</f>
        <v>6.8965517241379309E-2</v>
      </c>
      <c r="F41" s="16"/>
    </row>
    <row r="42" spans="1:6" x14ac:dyDescent="0.25">
      <c r="D42" s="14">
        <f>((D38*A38)+(D39*A39)+(D40*A40)+(D41*A41))/(SUM(D38:D41)*A38)</f>
        <v>0.67816091954022995</v>
      </c>
      <c r="E42" s="16"/>
      <c r="F42" s="16"/>
    </row>
    <row r="43" spans="1:6" x14ac:dyDescent="0.25">
      <c r="E43" s="311">
        <f>AVERAGE(D35,D42)</f>
        <v>0.72413793103448276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7</v>
      </c>
      <c r="E48" s="30">
        <f>D48/SUM(D48:D51)</f>
        <v>0.2413793103448276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16</v>
      </c>
      <c r="E49" s="30">
        <f>D49/SUM(D48:D51)</f>
        <v>0.55172413793103448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5</v>
      </c>
      <c r="E50" s="30">
        <f>D50/SUM(D48:D51)</f>
        <v>0.17241379310344829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1</v>
      </c>
      <c r="E51" s="30">
        <f>D51/SUM(D48:D51)</f>
        <v>3.4482758620689655E-2</v>
      </c>
      <c r="F51" s="16"/>
    </row>
    <row r="52" spans="1:6" x14ac:dyDescent="0.25">
      <c r="D52" s="36">
        <f>((D48*A48)+(D49*A49)+(D50*A50)+(D51*A51))/(SUM(D48:D51)*A48)</f>
        <v>0.66666666666666663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9</v>
      </c>
      <c r="E55" s="30">
        <f>D55/SUM(D55:D58)</f>
        <v>0.31034482758620691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13</v>
      </c>
      <c r="E56" s="30">
        <f>D56/SUM(D55:D58)</f>
        <v>0.44827586206896552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5</v>
      </c>
      <c r="E57" s="30">
        <f>D57/SUM(D55:D58)</f>
        <v>0.17241379310344829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2</v>
      </c>
      <c r="E58" s="30">
        <f>D58/SUM(D55:D58)</f>
        <v>6.8965517241379309E-2</v>
      </c>
      <c r="F58" s="16"/>
    </row>
    <row r="59" spans="1:6" x14ac:dyDescent="0.25">
      <c r="D59" s="36">
        <f>((D55*A55)+(D56*A56)+(D57*A57)+(D58*A58))/(SUM(D55:D58)*A55)</f>
        <v>0.66666666666666663</v>
      </c>
      <c r="E59" s="337"/>
      <c r="F59" s="337"/>
    </row>
    <row r="60" spans="1:6" x14ac:dyDescent="0.25">
      <c r="E60" s="311">
        <f>AVERAGE(D52,D59)</f>
        <v>0.66666666666666663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10</v>
      </c>
      <c r="E65" s="30">
        <f>D65/SUM(D65:D68)</f>
        <v>0.34482758620689657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13</v>
      </c>
      <c r="E66" s="30">
        <f>D66/SUM(D65:D68)</f>
        <v>0.44827586206896552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6</v>
      </c>
      <c r="E67" s="30">
        <f>D67/SUM(D65:D68)</f>
        <v>0.20689655172413793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0.71264367816091945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24</v>
      </c>
      <c r="E74" s="30">
        <f>D74/SUM(D74:D75)</f>
        <v>0.82758620689655171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5</v>
      </c>
      <c r="E75" s="30">
        <f>D75/SUM(D74:D75)</f>
        <v>0.17241379310344829</v>
      </c>
      <c r="F75" s="16"/>
    </row>
    <row r="76" spans="1:6" x14ac:dyDescent="0.25">
      <c r="D76" s="40">
        <f>((D74*A74)+(D75*A75))/(SUM(D74:D75)*A74)</f>
        <v>0.82758620689655171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15</v>
      </c>
      <c r="E79" s="30">
        <f>D79/SUM(D79:D81)</f>
        <v>0.51724137931034486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4</v>
      </c>
      <c r="E80" s="30">
        <f>D80/SUM(D79:D81)</f>
        <v>0.13793103448275862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10</v>
      </c>
      <c r="E81" s="30">
        <f>D81/SUM(D79:D81)</f>
        <v>0.34482758620689657</v>
      </c>
      <c r="F81" s="16"/>
    </row>
    <row r="82" spans="1:6" x14ac:dyDescent="0.25">
      <c r="D82" s="36">
        <f>((D79*A79)+(D80*A80))/SUM(D79:D81)</f>
        <v>0.58620689655172409</v>
      </c>
      <c r="E82" s="42"/>
      <c r="F82" s="43"/>
    </row>
    <row r="83" spans="1:6" x14ac:dyDescent="0.25">
      <c r="E83" s="332">
        <f>AVERAGE(D76,D82)</f>
        <v>0.7068965517241379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10</v>
      </c>
      <c r="E32" s="46">
        <f>D32/SUM(D32:D35)</f>
        <v>0.35714285714285715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14</v>
      </c>
      <c r="E33" s="46">
        <f>D33/SUM(D32:D35)</f>
        <v>0.5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4</v>
      </c>
      <c r="E34" s="46">
        <f>D34/SUM(D32:D35)</f>
        <v>0.14285714285714285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0.73809523809523803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11</v>
      </c>
      <c r="E41" s="46">
        <f>D41/SUM(D41:D44)</f>
        <v>0.39285714285714285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16</v>
      </c>
      <c r="E42" s="46">
        <f>D42/SUM(D41:D44)</f>
        <v>0.5714285714285714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3.5714285714285712E-2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0.78571428571428559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23</v>
      </c>
      <c r="E51" s="46">
        <f>D51/SUM(D51:D55)</f>
        <v>0.8214285714285714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4</v>
      </c>
      <c r="E52" s="46">
        <f>D52/SUM(D51:D55)</f>
        <v>0.14285714285714285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3.5714285714285712E-2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0.9285714285714286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0</v>
      </c>
      <c r="E61" s="46" t="e">
        <f>D61/SUM(D61:D64)</f>
        <v>#DIV/0!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 t="e">
        <f>D62/SUM(D61:D64)</f>
        <v>#DIV/0!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 t="e">
        <f>D63/SUM(D61:D64)</f>
        <v>#DIV/0!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 t="e">
        <f>D64/SUM(D61:D64)</f>
        <v>#DIV/0!</v>
      </c>
      <c r="F64" s="16"/>
    </row>
    <row r="65" spans="1:6" x14ac:dyDescent="0.25">
      <c r="D65" s="14" t="e">
        <f>((D61*A61)+(D62*A62)+(D63*A63)+(D64*A64))/(SUM(D61:D64)*A61)</f>
        <v>#DIV/0!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 t="e">
        <f>D70/SUM(D70:D73)</f>
        <v>#DIV/0!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 t="e">
        <f>D71/SUM(D70:D73)</f>
        <v>#DIV/0!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 t="e">
        <f>D72/SUM(D70:D73)</f>
        <v>#DIV/0!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 t="e">
        <f>D73/SUM(D70:D73)</f>
        <v>#DIV/0!</v>
      </c>
      <c r="F73" s="16"/>
    </row>
    <row r="74" spans="1:6" x14ac:dyDescent="0.25">
      <c r="D74" s="14" t="e">
        <f>((D70*A70)+(D71*A71)+(D72*A72)+(D73*A73))/(SUM(D70:D73)*A70)</f>
        <v>#DIV/0!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2017-11-17T20:55:27Z</dcterms:modified>
</cp:coreProperties>
</file>