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2015'!$A$1:$BA$104</definedName>
    <definedName name="_xlnm._FilterDatabase" localSheetId="1" hidden="1">'BASE DE DATOS 2016'!$A$1:$BA$308</definedName>
    <definedName name="_xlnm._FilterDatabase" localSheetId="2" hidden="1">'BASE DE DATOS 2017'!$A$1:$BA$300</definedName>
    <definedName name="TODAS_LAS_AREAS" localSheetId="2">'BASE DE DATOS 2017'!$B$3:$BA$62</definedName>
  </definedNames>
  <calcPr calcId="144525"/>
</workbook>
</file>

<file path=xl/calcChain.xml><?xml version="1.0" encoding="utf-8"?>
<calcChain xmlns="http://schemas.openxmlformats.org/spreadsheetml/2006/main">
  <c r="E16" i="12" l="1"/>
  <c r="D16" i="12"/>
  <c r="H21" i="12"/>
  <c r="K36" i="2" l="1"/>
  <c r="K24" i="2"/>
  <c r="E30" i="2"/>
  <c r="E36" i="2"/>
  <c r="E21" i="2"/>
  <c r="E15" i="2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0" i="12"/>
  <c r="E19" i="12"/>
  <c r="E18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17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M7" i="12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l="1"/>
  <c r="F25" i="12"/>
  <c r="D17" i="12"/>
  <c r="F32" i="12"/>
  <c r="N9" i="12" s="1"/>
  <c r="D32" i="12" l="1"/>
  <c r="L9" i="12" s="1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D61" i="7" l="1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0" i="2" l="1"/>
  <c r="K18" i="2"/>
  <c r="E29" i="2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L7" i="12" s="1"/>
  <c r="D44" i="12" l="1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<sst xmlns="http://schemas.openxmlformats.org/spreadsheetml/2006/main" count="683" uniqueCount="263">
  <si>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</si>
  <si>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</si>
  <si>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</si>
  <si>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</si>
  <si>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</si>
  <si>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</si>
  <si>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</si>
  <si>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</si>
  <si>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</si>
  <si>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</si>
  <si>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</si>
  <si>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</si>
  <si>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</si>
  <si>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</si>
  <si>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</si>
  <si>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</si>
  <si>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</si>
  <si>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</si>
  <si>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</si>
  <si>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</si>
  <si>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</si>
  <si>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</si>
  <si>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</si>
  <si>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</si>
  <si>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</si>
  <si>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</si>
  <si>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</si>
  <si>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</si>
  <si>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</si>
  <si>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</si>
  <si>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</si>
  <si>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</si>
  <si>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</si>
  <si>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</si>
  <si>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</si>
  <si>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</si>
  <si>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</si>
  <si>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</si>
  <si>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</si>
  <si>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</si>
  <si>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</si>
  <si>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</si>
  <si>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</si>
  <si>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</si>
  <si>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</si>
  <si>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</si>
  <si>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</si>
  <si>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</si>
  <si>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</si>
  <si>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</si>
  <si>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</si>
  <si>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</si>
  <si>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</si>
  <si>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</si>
  <si>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</si>
  <si>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</si>
  <si>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</si>
  <si>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</si>
  <si>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</si>
  <si>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</si>
  <si>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</si>
  <si>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</si>
  <si>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</si>
  <si>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</si>
  <si>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</si>
  <si>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</si>
  <si>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</si>
  <si>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</si>
  <si>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</si>
  <si>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</si>
  <si>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</si>
  <si>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</si>
  <si>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</si>
  <si>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</si>
  <si>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</si>
  <si>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</si>
  <si>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</si>
  <si>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</si>
  <si>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</si>
  <si>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</si>
  <si>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</si>
  <si>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</si>
  <si>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</si>
  <si>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</si>
  <si>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</si>
  <si>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</si>
  <si>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</si>
  <si>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</si>
  <si>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</si>
  <si>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</si>
  <si>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</si>
  <si>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</si>
  <si>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</si>
  <si>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</si>
  <si>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</si>
  <si>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</si>
  <si>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</si>
  <si>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</si>
  <si>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</si>
  <si>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</si>
  <si>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</si>
  <si>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</si>
  <si>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</si>
  <si>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</si>
  <si>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</si>
  <si>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</si>
  <si>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</si>
  <si>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</si>
  <si>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</si>
  <si>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</si>
  <si>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</si>
  <si>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</si>
  <si>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</si>
  <si>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</si>
  <si>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</si>
  <si>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</si>
  <si>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</si>
  <si>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</si>
  <si>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</si>
  <si>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</si>
  <si>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</si>
  <si>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</si>
  <si>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</si>
  <si>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</si>
  <si>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</si>
  <si>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</si>
  <si>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</si>
  <si>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</si>
  <si>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</si>
  <si>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</si>
  <si>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</si>
  <si>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</si>
  <si>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</si>
  <si>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</si>
  <si>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</si>
  <si>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</si>
  <si>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</si>
  <si>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</si>
  <si>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</si>
  <si>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</si>
  <si>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</si>
  <si>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</si>
  <si>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</si>
  <si>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</si>
  <si>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</si>
  <si>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</si>
  <si>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</si>
  <si>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</si>
  <si>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</si>
  <si>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</si>
  <si>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</si>
  <si>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</si>
  <si>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</si>
  <si>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</si>
  <si>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</si>
  <si>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</si>
  <si>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</si>
  <si>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</si>
  <si>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</si>
  <si>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</si>
  <si>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</si>
  <si>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</si>
  <si>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</si>
  <si>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</si>
  <si>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</si>
  <si>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</si>
  <si>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</si>
  <si>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</si>
  <si>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</si>
  <si>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</si>
  <si>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</si>
  <si>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</si>
  <si>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</si>
  <si>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</si>
  <si>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</si>
  <si>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</si>
  <si>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</si>
  <si>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</si>
  <si>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</si>
  <si>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</si>
  <si>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</si>
  <si>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</si>
  <si>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</si>
  <si>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</si>
  <si>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</si>
  <si>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</si>
  <si>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</si>
  <si>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</si>
  <si>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</si>
  <si>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</si>
  <si>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</si>
  <si>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</si>
  <si>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</si>
  <si>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</si>
  <si>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</si>
  <si>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</si>
  <si>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</si>
  <si>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</si>
  <si>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</si>
  <si>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</si>
  <si>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</si>
  <si>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</si>
  <si>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</si>
  <si>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</si>
  <si>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</si>
  <si>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</si>
  <si>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</si>
  <si>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</si>
  <si>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</si>
  <si>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</si>
  <si>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</si>
  <si>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</si>
  <si>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</si>
  <si>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</si>
  <si>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</si>
  <si>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</si>
  <si>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</si>
  <si>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</si>
  <si>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</si>
  <si>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</si>
  <si>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</si>
  <si>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</si>
  <si>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</si>
  <si>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</si>
  <si>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</si>
  <si>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</si>
  <si>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</si>
  <si>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</si>
  <si>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</si>
  <si>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</si>
  <si>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</si>
  <si>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</si>
  <si>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</si>
  <si>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</si>
  <si>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</si>
  <si>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</si>
  <si>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</si>
  <si>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</si>
  <si>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</si>
  <si>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</si>
  <si>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</si>
  <si>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</si>
  <si>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</si>
  <si>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</si>
  <si>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</si>
  <si>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</si>
  <si>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</si>
  <si>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</si>
  <si>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</si>
  <si>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</si>
  <si>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</si>
  <si>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</si>
  <si>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</si>
  <si>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</si>
  <si>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</si>
  <si>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</si>
  <si>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</si>
  <si>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</si>
  <si>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</si>
  <si>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>DIFERNCIA ENTRE
 PERIODODS</t>
  </si>
  <si>
    <t xml:space="preserve"> TABLA DE INDICADORES RESULTANTES DE LA ENCUESTA DE AMBIENTE DE TRABAJO 2017</t>
  </si>
  <si>
    <t>RESULTADOS 
GRALES. UAN</t>
  </si>
  <si>
    <t>SIN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</si>
</sst>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0.875</c:v>
                </c:pt>
                <c:pt idx="1">
                  <c:v>0.70714285714285718</c:v>
                </c:pt>
                <c:pt idx="2">
                  <c:v>0.69753086419753074</c:v>
                </c:pt>
                <c:pt idx="3">
                  <c:v>0.7055555555555556</c:v>
                </c:pt>
                <c:pt idx="4">
                  <c:v>0.79305555555555551</c:v>
                </c:pt>
                <c:pt idx="5">
                  <c:v>0.84791666666666676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0.75</c:v>
                </c:pt>
                <c:pt idx="1">
                  <c:v>0.73544973544973558</c:v>
                </c:pt>
                <c:pt idx="2">
                  <c:v>0.80555555555555547</c:v>
                </c:pt>
                <c:pt idx="3">
                  <c:v>0.70370370370370372</c:v>
                </c:pt>
                <c:pt idx="4">
                  <c:v>0.732473544973545</c:v>
                </c:pt>
                <c:pt idx="5">
                  <c:v>0.78009259259259256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0.86944444444444446</c:v>
                </c:pt>
                <c:pt idx="1">
                  <c:v>0.58134920634920639</c:v>
                </c:pt>
                <c:pt idx="2">
                  <c:v>0.7076271186440678</c:v>
                </c:pt>
                <c:pt idx="3">
                  <c:v>0.66296296296296298</c:v>
                </c:pt>
                <c:pt idx="4">
                  <c:v>0.75164391086001259</c:v>
                </c:pt>
                <c:pt idx="5">
                  <c:v>0.79849537037037044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877568"/>
        <c:axId val="96879360"/>
        <c:axId val="0"/>
      </c:bar3DChart>
      <c:catAx>
        <c:axId val="9687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879360"/>
        <c:crosses val="autoZero"/>
        <c:auto val="1"/>
        <c:lblAlgn val="ctr"/>
        <c:lblOffset val="100"/>
        <c:noMultiLvlLbl val="0"/>
      </c:catAx>
      <c:valAx>
        <c:axId val="96879360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687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4"/>
  <sheetViews>
    <sheetView workbookViewId="0">
      <selection activeCell="AI25" sqref="AI25"/>
    </sheetView>
  </sheetViews>
  <sheetFormatPr baseColWidth="10" defaultColWidth="4.7109375" defaultRowHeight="11.25" x14ac:dyDescent="0.2"/>
  <cols>
    <col min="1" max="1" width="3.5703125" style="1" bestFit="1" customWidth="1"/>
    <col min="2" max="3" width="6.42578125" style="1" bestFit="1" customWidth="1"/>
    <col min="4" max="4" width="7.42578125" style="1" bestFit="1" customWidth="1"/>
    <col min="5" max="5" width="9.42578125" style="1" bestFit="1" customWidth="1"/>
    <col min="6" max="10" width="6.42578125" style="1" bestFit="1" customWidth="1"/>
    <col min="11" max="21" width="7.28515625" style="1" bestFit="1" customWidth="1"/>
    <col min="22" max="26" width="7.28515625" style="2" bestFit="1" customWidth="1"/>
    <col min="27" max="27" width="7.7109375" style="2" bestFit="1" customWidth="1"/>
    <col min="28" max="29" width="7.28515625" style="2" bestFit="1" customWidth="1"/>
    <col min="30" max="30" width="7.28515625" style="1" bestFit="1" customWidth="1"/>
    <col min="31" max="34" width="7.28515625" style="2" bestFit="1" customWidth="1"/>
    <col min="35" max="43" width="7.28515625" style="1" bestFit="1" customWidth="1"/>
    <col min="44" max="44" width="7.28515625" style="2" bestFit="1" customWidth="1"/>
    <col min="45" max="53" width="7.28515625" style="1" bestFit="1" customWidth="1"/>
    <col min="54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152</v>
      </c>
      <c r="B3">
        <v>4</v>
      </c>
      <c r="C3">
        <v>1</v>
      </c>
      <c r="D3">
        <v>6</v>
      </c>
      <c r="E3">
        <v>2</v>
      </c>
      <c r="F3">
        <v>4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4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/>
      <c r="Z3"/>
      <c r="AA3"/>
      <c r="AB3"/>
      <c r="AC3"/>
      <c r="AD3">
        <v>1</v>
      </c>
      <c r="AE3">
        <v>1</v>
      </c>
      <c r="AF3">
        <v>1</v>
      </c>
      <c r="AG3">
        <v>3</v>
      </c>
      <c r="AH3">
        <v>1</v>
      </c>
      <c r="AI3">
        <v>1</v>
      </c>
      <c r="AJ3">
        <v>1</v>
      </c>
      <c r="AK3">
        <v>1</v>
      </c>
      <c r="AL3">
        <v>1</v>
      </c>
      <c r="AM3">
        <v>2</v>
      </c>
      <c r="AN3">
        <v>1</v>
      </c>
      <c r="AO3">
        <v>1</v>
      </c>
      <c r="AP3">
        <v>1</v>
      </c>
      <c r="AQ3">
        <v>1</v>
      </c>
      <c r="AR3">
        <v>5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1</v>
      </c>
      <c r="AZ3">
        <v>1</v>
      </c>
      <c r="BA3">
        <v>50</v>
      </c>
    </row>
    <row r="4" spans="1:53" ht="15" x14ac:dyDescent="0.25">
      <c r="A4" s="1">
        <v>153</v>
      </c>
      <c r="B4">
        <v>3</v>
      </c>
      <c r="C4">
        <v>1</v>
      </c>
      <c r="D4">
        <v>3</v>
      </c>
      <c r="E4">
        <v>3</v>
      </c>
      <c r="F4">
        <v>2</v>
      </c>
      <c r="G4">
        <v>1</v>
      </c>
      <c r="H4">
        <v>4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2</v>
      </c>
      <c r="S4">
        <v>2</v>
      </c>
      <c r="T4">
        <v>1</v>
      </c>
      <c r="U4">
        <v>1</v>
      </c>
      <c r="V4"/>
      <c r="W4"/>
      <c r="X4"/>
      <c r="Y4">
        <v>1</v>
      </c>
      <c r="Z4">
        <v>1</v>
      </c>
      <c r="AA4">
        <v>1</v>
      </c>
      <c r="AB4"/>
      <c r="AC4"/>
      <c r="AD4">
        <v>1</v>
      </c>
      <c r="AE4">
        <v>2</v>
      </c>
      <c r="AF4">
        <v>1</v>
      </c>
      <c r="AG4">
        <v>2</v>
      </c>
      <c r="AH4">
        <v>1</v>
      </c>
      <c r="AI4">
        <v>1</v>
      </c>
      <c r="AJ4">
        <v>2</v>
      </c>
      <c r="AK4">
        <v>2</v>
      </c>
      <c r="AL4">
        <v>1</v>
      </c>
      <c r="AM4">
        <v>2</v>
      </c>
      <c r="AN4">
        <v>1</v>
      </c>
      <c r="AO4">
        <v>2</v>
      </c>
      <c r="AP4">
        <v>2</v>
      </c>
      <c r="AQ4">
        <v>1</v>
      </c>
      <c r="AR4">
        <v>4</v>
      </c>
      <c r="AS4">
        <v>2</v>
      </c>
      <c r="AT4">
        <v>2</v>
      </c>
      <c r="AU4">
        <v>2</v>
      </c>
      <c r="AV4">
        <v>2</v>
      </c>
      <c r="AW4">
        <v>1</v>
      </c>
      <c r="AX4">
        <v>2</v>
      </c>
      <c r="AY4">
        <v>1</v>
      </c>
      <c r="AZ4">
        <v>2</v>
      </c>
      <c r="BA4">
        <v>50</v>
      </c>
    </row>
    <row r="5" spans="1:53" ht="15" x14ac:dyDescent="0.25">
      <c r="A5" s="1">
        <v>154</v>
      </c>
      <c r="B5">
        <v>2</v>
      </c>
      <c r="C5">
        <v>1</v>
      </c>
      <c r="D5">
        <v>2</v>
      </c>
      <c r="E5">
        <v>2</v>
      </c>
      <c r="F5">
        <v>3</v>
      </c>
      <c r="G5">
        <v>2</v>
      </c>
      <c r="H5">
        <v>5</v>
      </c>
      <c r="I5">
        <v>1</v>
      </c>
      <c r="J5">
        <v>1</v>
      </c>
      <c r="K5">
        <v>2</v>
      </c>
      <c r="L5">
        <v>1</v>
      </c>
      <c r="M5">
        <v>3</v>
      </c>
      <c r="N5">
        <v>1</v>
      </c>
      <c r="O5">
        <v>1</v>
      </c>
      <c r="P5">
        <v>1</v>
      </c>
      <c r="Q5">
        <v>3</v>
      </c>
      <c r="R5">
        <v>2</v>
      </c>
      <c r="S5">
        <v>2</v>
      </c>
      <c r="T5">
        <v>2</v>
      </c>
      <c r="U5">
        <v>3</v>
      </c>
      <c r="V5">
        <v>1</v>
      </c>
      <c r="W5">
        <v>2</v>
      </c>
      <c r="X5">
        <v>2</v>
      </c>
      <c r="Y5"/>
      <c r="Z5"/>
      <c r="AA5"/>
      <c r="AB5"/>
      <c r="AC5"/>
      <c r="AD5">
        <v>1</v>
      </c>
      <c r="AE5">
        <v>2</v>
      </c>
      <c r="AF5">
        <v>2</v>
      </c>
      <c r="AG5">
        <v>3</v>
      </c>
      <c r="AH5">
        <v>2</v>
      </c>
      <c r="AI5">
        <v>2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1</v>
      </c>
      <c r="AY5">
        <v>1</v>
      </c>
      <c r="AZ5">
        <v>2</v>
      </c>
      <c r="BA5">
        <v>50</v>
      </c>
    </row>
    <row r="6" spans="1:53" ht="15" x14ac:dyDescent="0.25">
      <c r="A6" s="1">
        <v>155</v>
      </c>
      <c r="B6">
        <v>5</v>
      </c>
      <c r="C6">
        <v>1</v>
      </c>
      <c r="D6">
        <v>7</v>
      </c>
      <c r="E6">
        <v>7</v>
      </c>
      <c r="F6">
        <v>3</v>
      </c>
      <c r="G6">
        <v>1</v>
      </c>
      <c r="H6">
        <v>5</v>
      </c>
      <c r="I6">
        <v>1</v>
      </c>
      <c r="J6">
        <v>1</v>
      </c>
      <c r="K6">
        <v>2</v>
      </c>
      <c r="L6">
        <v>1</v>
      </c>
      <c r="M6">
        <v>1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1</v>
      </c>
      <c r="U6">
        <v>2</v>
      </c>
      <c r="V6">
        <v>2</v>
      </c>
      <c r="W6">
        <v>2</v>
      </c>
      <c r="X6">
        <v>3</v>
      </c>
      <c r="Y6"/>
      <c r="Z6"/>
      <c r="AA6"/>
      <c r="AB6"/>
      <c r="AC6"/>
      <c r="AD6">
        <v>2</v>
      </c>
      <c r="AE6">
        <v>2</v>
      </c>
      <c r="AF6">
        <v>2</v>
      </c>
      <c r="AG6">
        <v>2</v>
      </c>
      <c r="AH6">
        <v>2</v>
      </c>
      <c r="AI6">
        <v>1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  <c r="AP6">
        <v>2</v>
      </c>
      <c r="AQ6">
        <v>1</v>
      </c>
      <c r="AR6">
        <v>5</v>
      </c>
      <c r="AS6">
        <v>1</v>
      </c>
      <c r="AT6">
        <v>2</v>
      </c>
      <c r="AU6">
        <v>2</v>
      </c>
      <c r="AV6">
        <v>2</v>
      </c>
      <c r="AW6">
        <v>1</v>
      </c>
      <c r="AX6">
        <v>2</v>
      </c>
      <c r="AY6">
        <v>1</v>
      </c>
      <c r="AZ6">
        <v>1</v>
      </c>
      <c r="BA6">
        <v>50</v>
      </c>
    </row>
    <row r="7" spans="1:53" ht="15" x14ac:dyDescent="0.25">
      <c r="A7" s="1">
        <v>156</v>
      </c>
      <c r="B7">
        <v>2</v>
      </c>
      <c r="C7">
        <v>2</v>
      </c>
      <c r="D7">
        <v>3</v>
      </c>
      <c r="E7">
        <v>3</v>
      </c>
      <c r="F7">
        <v>3</v>
      </c>
      <c r="G7">
        <v>1</v>
      </c>
      <c r="H7">
        <v>5</v>
      </c>
      <c r="I7">
        <v>2</v>
      </c>
      <c r="J7">
        <v>1</v>
      </c>
      <c r="K7">
        <v>2</v>
      </c>
      <c r="L7">
        <v>1</v>
      </c>
      <c r="M7">
        <v>3</v>
      </c>
      <c r="N7">
        <v>2</v>
      </c>
      <c r="O7">
        <v>2</v>
      </c>
      <c r="P7">
        <v>2</v>
      </c>
      <c r="Q7">
        <v>3</v>
      </c>
      <c r="R7">
        <v>3</v>
      </c>
      <c r="S7">
        <v>3</v>
      </c>
      <c r="T7">
        <v>1</v>
      </c>
      <c r="U7">
        <v>3</v>
      </c>
      <c r="V7">
        <v>3</v>
      </c>
      <c r="W7">
        <v>2</v>
      </c>
      <c r="X7">
        <v>3</v>
      </c>
      <c r="Y7"/>
      <c r="Z7"/>
      <c r="AA7"/>
      <c r="AB7"/>
      <c r="AC7"/>
      <c r="AD7">
        <v>2</v>
      </c>
      <c r="AE7">
        <v>2</v>
      </c>
      <c r="AF7">
        <v>2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1</v>
      </c>
      <c r="AR7">
        <v>4</v>
      </c>
      <c r="AS7">
        <v>1</v>
      </c>
      <c r="AT7">
        <v>2</v>
      </c>
      <c r="AU7">
        <v>2</v>
      </c>
      <c r="AV7">
        <v>1</v>
      </c>
      <c r="AW7">
        <v>1</v>
      </c>
      <c r="AX7">
        <v>1</v>
      </c>
      <c r="AY7">
        <v>1</v>
      </c>
      <c r="AZ7">
        <v>1</v>
      </c>
      <c r="BA7">
        <v>50</v>
      </c>
    </row>
    <row r="8" spans="1:53" ht="15" x14ac:dyDescent="0.25">
      <c r="A8" s="1">
        <v>157</v>
      </c>
      <c r="B8">
        <v>2</v>
      </c>
      <c r="C8">
        <v>2</v>
      </c>
      <c r="D8">
        <v>3</v>
      </c>
      <c r="E8">
        <v>2</v>
      </c>
      <c r="F8">
        <v>3</v>
      </c>
      <c r="G8">
        <v>1</v>
      </c>
      <c r="H8">
        <v>5</v>
      </c>
      <c r="I8">
        <v>2</v>
      </c>
      <c r="J8">
        <v>2</v>
      </c>
      <c r="K8">
        <v>1</v>
      </c>
      <c r="L8">
        <v>1</v>
      </c>
      <c r="M8">
        <v>3</v>
      </c>
      <c r="N8">
        <v>2</v>
      </c>
      <c r="O8">
        <v>3</v>
      </c>
      <c r="P8">
        <v>2</v>
      </c>
      <c r="Q8">
        <v>4</v>
      </c>
      <c r="R8">
        <v>3</v>
      </c>
      <c r="S8">
        <v>3</v>
      </c>
      <c r="T8">
        <v>1</v>
      </c>
      <c r="U8">
        <v>3</v>
      </c>
      <c r="V8">
        <v>3</v>
      </c>
      <c r="W8">
        <v>3</v>
      </c>
      <c r="X8">
        <v>3</v>
      </c>
      <c r="Y8"/>
      <c r="Z8"/>
      <c r="AA8"/>
      <c r="AB8"/>
      <c r="AC8"/>
      <c r="AD8">
        <v>3</v>
      </c>
      <c r="AE8">
        <v>3</v>
      </c>
      <c r="AF8">
        <v>1</v>
      </c>
      <c r="AG8">
        <v>1</v>
      </c>
      <c r="AH8">
        <v>2</v>
      </c>
      <c r="AI8">
        <v>2</v>
      </c>
      <c r="AJ8">
        <v>2</v>
      </c>
      <c r="AK8">
        <v>3</v>
      </c>
      <c r="AL8">
        <v>3</v>
      </c>
      <c r="AM8">
        <v>2</v>
      </c>
      <c r="AN8">
        <v>4</v>
      </c>
      <c r="AO8">
        <v>3</v>
      </c>
      <c r="AP8">
        <v>3</v>
      </c>
      <c r="AQ8">
        <v>1</v>
      </c>
      <c r="AR8">
        <v>5</v>
      </c>
      <c r="AS8">
        <v>1</v>
      </c>
      <c r="AT8">
        <v>1</v>
      </c>
      <c r="AU8">
        <v>2</v>
      </c>
      <c r="AV8">
        <v>2</v>
      </c>
      <c r="AW8">
        <v>1</v>
      </c>
      <c r="AX8">
        <v>1</v>
      </c>
      <c r="AY8">
        <v>1</v>
      </c>
      <c r="AZ8">
        <v>2</v>
      </c>
      <c r="BA8">
        <v>50</v>
      </c>
    </row>
    <row r="9" spans="1:53" ht="15" x14ac:dyDescent="0.25">
      <c r="A9" s="1">
        <v>158</v>
      </c>
      <c r="B9">
        <v>3</v>
      </c>
      <c r="C9">
        <v>2</v>
      </c>
      <c r="D9">
        <v>3</v>
      </c>
      <c r="E9">
        <v>3</v>
      </c>
      <c r="F9">
        <v>2</v>
      </c>
      <c r="G9">
        <v>1</v>
      </c>
      <c r="H9">
        <v>5</v>
      </c>
      <c r="I9">
        <v>1</v>
      </c>
      <c r="J9">
        <v>1</v>
      </c>
      <c r="K9">
        <v>2</v>
      </c>
      <c r="L9">
        <v>2</v>
      </c>
      <c r="M9">
        <v>1</v>
      </c>
      <c r="N9">
        <v>2</v>
      </c>
      <c r="O9">
        <v>2</v>
      </c>
      <c r="P9">
        <v>1</v>
      </c>
      <c r="Q9">
        <v>2</v>
      </c>
      <c r="R9">
        <v>3</v>
      </c>
      <c r="S9">
        <v>3</v>
      </c>
      <c r="T9">
        <v>1</v>
      </c>
      <c r="U9">
        <v>1</v>
      </c>
      <c r="V9"/>
      <c r="W9"/>
      <c r="X9"/>
      <c r="Y9">
        <v>2</v>
      </c>
      <c r="Z9">
        <v>2</v>
      </c>
      <c r="AA9">
        <v>1</v>
      </c>
      <c r="AB9"/>
      <c r="AC9"/>
      <c r="AD9">
        <v>2</v>
      </c>
      <c r="AE9">
        <v>1</v>
      </c>
      <c r="AF9">
        <v>1</v>
      </c>
      <c r="AG9">
        <v>2</v>
      </c>
      <c r="AH9">
        <v>1</v>
      </c>
      <c r="AI9">
        <v>1</v>
      </c>
      <c r="AJ9">
        <v>2</v>
      </c>
      <c r="AK9">
        <v>2</v>
      </c>
      <c r="AL9">
        <v>2</v>
      </c>
      <c r="AM9">
        <v>2</v>
      </c>
      <c r="AN9">
        <v>1</v>
      </c>
      <c r="AO9">
        <v>1</v>
      </c>
      <c r="AP9">
        <v>2</v>
      </c>
      <c r="AQ9">
        <v>2</v>
      </c>
      <c r="AR9">
        <v>5</v>
      </c>
      <c r="AS9">
        <v>2</v>
      </c>
      <c r="AT9">
        <v>2</v>
      </c>
      <c r="AU9">
        <v>1</v>
      </c>
      <c r="AV9">
        <v>2</v>
      </c>
      <c r="AW9">
        <v>1</v>
      </c>
      <c r="AX9">
        <v>2</v>
      </c>
      <c r="AY9">
        <v>1</v>
      </c>
      <c r="AZ9">
        <v>1</v>
      </c>
      <c r="BA9">
        <v>50</v>
      </c>
    </row>
    <row r="10" spans="1:53" ht="15" x14ac:dyDescent="0.25">
      <c r="A10" s="1">
        <v>159</v>
      </c>
      <c r="B10">
        <v>4</v>
      </c>
      <c r="C10">
        <v>2</v>
      </c>
      <c r="D10">
        <v>5</v>
      </c>
      <c r="E10">
        <v>4</v>
      </c>
      <c r="F10">
        <v>2</v>
      </c>
      <c r="G10">
        <v>1</v>
      </c>
      <c r="H10">
        <v>4</v>
      </c>
      <c r="I10">
        <v>1</v>
      </c>
      <c r="J10">
        <v>1</v>
      </c>
      <c r="K10">
        <v>3</v>
      </c>
      <c r="L10">
        <v>1</v>
      </c>
      <c r="M10">
        <v>1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1</v>
      </c>
      <c r="U10">
        <v>2</v>
      </c>
      <c r="V10"/>
      <c r="W10"/>
      <c r="X10"/>
      <c r="Y10">
        <v>2</v>
      </c>
      <c r="Z10">
        <v>2</v>
      </c>
      <c r="AA10">
        <v>2</v>
      </c>
      <c r="AB10"/>
      <c r="AC10"/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5</v>
      </c>
      <c r="AS10">
        <v>3</v>
      </c>
      <c r="AT10">
        <v>2</v>
      </c>
      <c r="AU10">
        <v>2</v>
      </c>
      <c r="AV10">
        <v>1</v>
      </c>
      <c r="AW10">
        <v>2</v>
      </c>
      <c r="AX10">
        <v>1</v>
      </c>
      <c r="AY10">
        <v>1</v>
      </c>
      <c r="AZ10">
        <v>1</v>
      </c>
      <c r="BA10">
        <v>50</v>
      </c>
    </row>
    <row r="11" spans="1:53" ht="15" x14ac:dyDescent="0.25">
      <c r="A11" s="1">
        <v>160</v>
      </c>
      <c r="B11">
        <v>4</v>
      </c>
      <c r="C11">
        <v>2</v>
      </c>
      <c r="D11">
        <v>4</v>
      </c>
      <c r="E11">
        <v>4</v>
      </c>
      <c r="F11">
        <v>2</v>
      </c>
      <c r="G11">
        <v>1</v>
      </c>
      <c r="H11">
        <v>4</v>
      </c>
      <c r="I11">
        <v>1</v>
      </c>
      <c r="J11">
        <v>1</v>
      </c>
      <c r="K11">
        <v>2</v>
      </c>
      <c r="L11">
        <v>1</v>
      </c>
      <c r="M11">
        <v>1</v>
      </c>
      <c r="N11">
        <v>1</v>
      </c>
      <c r="O11">
        <v>2</v>
      </c>
      <c r="P11">
        <v>1</v>
      </c>
      <c r="Q11">
        <v>2</v>
      </c>
      <c r="R11">
        <v>2</v>
      </c>
      <c r="S11">
        <v>2</v>
      </c>
      <c r="T11">
        <v>1</v>
      </c>
      <c r="U11">
        <v>2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1</v>
      </c>
      <c r="AE11">
        <v>1</v>
      </c>
      <c r="AF11">
        <v>1</v>
      </c>
      <c r="AG11">
        <v>2</v>
      </c>
      <c r="AH11">
        <v>2</v>
      </c>
      <c r="AI11">
        <v>2</v>
      </c>
      <c r="AJ11">
        <v>2</v>
      </c>
      <c r="AK11">
        <v>1</v>
      </c>
      <c r="AL11">
        <v>1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5</v>
      </c>
      <c r="AS11">
        <v>1</v>
      </c>
      <c r="AT11">
        <v>1</v>
      </c>
      <c r="AU11">
        <v>2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50</v>
      </c>
    </row>
    <row r="12" spans="1:53" ht="15" x14ac:dyDescent="0.25">
      <c r="A12" s="1">
        <v>161</v>
      </c>
      <c r="B12">
        <v>5</v>
      </c>
      <c r="C12">
        <v>2</v>
      </c>
      <c r="D12">
        <v>4</v>
      </c>
      <c r="E12">
        <v>4</v>
      </c>
      <c r="F12">
        <v>3</v>
      </c>
      <c r="G12">
        <v>1</v>
      </c>
      <c r="H12">
        <v>5</v>
      </c>
      <c r="I12">
        <v>2</v>
      </c>
      <c r="J12">
        <v>1</v>
      </c>
      <c r="K12">
        <v>2</v>
      </c>
      <c r="L12">
        <v>1</v>
      </c>
      <c r="M12">
        <v>3</v>
      </c>
      <c r="N12">
        <v>1</v>
      </c>
      <c r="O12">
        <v>2</v>
      </c>
      <c r="P12">
        <v>1</v>
      </c>
      <c r="Q12">
        <v>3</v>
      </c>
      <c r="R12">
        <v>3</v>
      </c>
      <c r="S12">
        <v>2</v>
      </c>
      <c r="T12">
        <v>1</v>
      </c>
      <c r="U12">
        <v>2</v>
      </c>
      <c r="V12">
        <v>2</v>
      </c>
      <c r="W12">
        <v>2</v>
      </c>
      <c r="X12">
        <v>4</v>
      </c>
      <c r="Y12"/>
      <c r="Z12"/>
      <c r="AA12"/>
      <c r="AB12"/>
      <c r="AC12"/>
      <c r="AD12">
        <v>3</v>
      </c>
      <c r="AE12">
        <v>2</v>
      </c>
      <c r="AF12">
        <v>2</v>
      </c>
      <c r="AG12">
        <v>2</v>
      </c>
      <c r="AH12">
        <v>3</v>
      </c>
      <c r="AI12">
        <v>3</v>
      </c>
      <c r="AJ12">
        <v>2</v>
      </c>
      <c r="AK12">
        <v>2</v>
      </c>
      <c r="AL12">
        <v>3</v>
      </c>
      <c r="AM12">
        <v>2</v>
      </c>
      <c r="AN12">
        <v>2</v>
      </c>
      <c r="AO12">
        <v>1</v>
      </c>
      <c r="AP12">
        <v>2</v>
      </c>
      <c r="AQ12">
        <v>1</v>
      </c>
      <c r="AR12">
        <v>5</v>
      </c>
      <c r="AS12">
        <v>2</v>
      </c>
      <c r="AT12">
        <v>1</v>
      </c>
      <c r="AU12">
        <v>2</v>
      </c>
      <c r="AV12">
        <v>1</v>
      </c>
      <c r="AW12">
        <v>1</v>
      </c>
      <c r="AX12">
        <v>1</v>
      </c>
      <c r="AY12">
        <v>3</v>
      </c>
      <c r="AZ12">
        <v>1</v>
      </c>
      <c r="BA12">
        <v>50</v>
      </c>
    </row>
    <row r="13" spans="1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</sheetData>
  <autoFilter ref="A1:BA10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38" t="s">
        <v>37</v>
      </c>
      <c r="D1" s="339"/>
      <c r="E1" s="339"/>
      <c r="F1" s="340"/>
    </row>
    <row r="2" spans="1:6" ht="13.5" customHeight="1" x14ac:dyDescent="0.25">
      <c r="A2" s="104"/>
      <c r="B2" s="19">
        <v>29</v>
      </c>
      <c r="C2" s="341" t="s">
        <v>104</v>
      </c>
      <c r="D2" s="342"/>
      <c r="E2" s="342"/>
      <c r="F2" s="343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11</v>
      </c>
      <c r="E4" s="46">
        <f>D4/SUM(D4:D7)</f>
        <v>0.18333333333333332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44</v>
      </c>
      <c r="E5" s="46">
        <f>D5/SUM(D4:D7)</f>
        <v>0.73333333333333328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2</v>
      </c>
      <c r="E6" s="46">
        <f>D6/SUM(D4:D7)</f>
        <v>3.3333333333333333E-2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3</v>
      </c>
      <c r="E7" s="46">
        <f>D7/SUM(D4:D7)</f>
        <v>0.05</v>
      </c>
      <c r="F7" s="16"/>
    </row>
    <row r="8" spans="1:6" x14ac:dyDescent="0.25">
      <c r="D8" s="14">
        <f>((D4*A4)+(D5*A5)+(D6*A6)+(D7*A7))/(SUM(D4:D7)*A4)</f>
        <v>0.68333333333333324</v>
      </c>
      <c r="E8" s="16"/>
      <c r="F8" s="16"/>
    </row>
    <row r="9" spans="1:6" ht="29.25" customHeight="1" x14ac:dyDescent="0.25">
      <c r="A9" s="104"/>
      <c r="B9" s="19">
        <v>30</v>
      </c>
      <c r="C9" s="344" t="s">
        <v>184</v>
      </c>
      <c r="D9" s="345"/>
      <c r="E9" s="345"/>
      <c r="F9" s="346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20</v>
      </c>
      <c r="E11" s="46">
        <f>D11/SUM(D11:D14)</f>
        <v>0.33333333333333331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36</v>
      </c>
      <c r="E12" s="46">
        <f>D12/SUM(D11:D14)</f>
        <v>0.6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3</v>
      </c>
      <c r="E13" s="46">
        <f>D13/SUM(D11:D14)</f>
        <v>0.05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1.6666666666666666E-2</v>
      </c>
      <c r="F14" s="16"/>
    </row>
    <row r="15" spans="1:6" x14ac:dyDescent="0.25">
      <c r="D15" s="14">
        <f>((D11*A11)+(D12*A12)+(D13*A13)+(D14*A14))/(SUM(D11:D14)*A11)</f>
        <v>0.75</v>
      </c>
      <c r="E15" s="16"/>
      <c r="F15" s="16"/>
    </row>
    <row r="16" spans="1:6" x14ac:dyDescent="0.25">
      <c r="E16" s="336">
        <f>AVERAGE(D8,D15)</f>
        <v>0.71666666666666656</v>
      </c>
      <c r="F16" s="337"/>
    </row>
    <row r="18" spans="1:7" x14ac:dyDescent="0.25">
      <c r="B18" s="10"/>
      <c r="C18" s="324" t="s">
        <v>38</v>
      </c>
      <c r="D18" s="324"/>
      <c r="E18" s="324"/>
      <c r="F18" s="325"/>
      <c r="G18" s="47"/>
    </row>
    <row r="19" spans="1:7" ht="22.5" customHeight="1" x14ac:dyDescent="0.25">
      <c r="A19" s="104"/>
      <c r="B19" s="19">
        <v>31</v>
      </c>
      <c r="C19" s="347" t="s">
        <v>106</v>
      </c>
      <c r="D19" s="348"/>
      <c r="E19" s="348"/>
      <c r="F19" s="349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25</v>
      </c>
      <c r="E21" s="46">
        <f>D21/SUM(D21:D24)</f>
        <v>0.41666666666666669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32</v>
      </c>
      <c r="E22" s="46">
        <f>D22/SUM(D21:D24)</f>
        <v>0.53333333333333333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3</v>
      </c>
      <c r="E23" s="46">
        <f>D23/SUM(D21:D24)</f>
        <v>0.05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0.78888888888888886</v>
      </c>
      <c r="E25" s="16"/>
      <c r="F25" s="16"/>
    </row>
    <row r="27" spans="1:7" x14ac:dyDescent="0.25">
      <c r="B27" s="10"/>
      <c r="C27" s="324" t="s">
        <v>39</v>
      </c>
      <c r="D27" s="324"/>
      <c r="E27" s="324"/>
      <c r="F27" s="325"/>
    </row>
    <row r="28" spans="1:7" ht="42" customHeight="1" x14ac:dyDescent="0.25">
      <c r="A28" s="104"/>
      <c r="B28" s="19">
        <v>32</v>
      </c>
      <c r="C28" s="333" t="s">
        <v>105</v>
      </c>
      <c r="D28" s="334"/>
      <c r="E28" s="334"/>
      <c r="F28" s="335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24</v>
      </c>
      <c r="E30" s="46">
        <f>D30/SUM(D30:D33)</f>
        <v>0.4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34</v>
      </c>
      <c r="E31" s="46">
        <f>D31/SUM(D30:D33)</f>
        <v>0.56666666666666665</v>
      </c>
      <c r="F31" s="33"/>
      <c r="G31">
        <f>((D30*A30)+(D31*A31)+(A32*D32)+(D33*A33))/SUM(D30:D33)</f>
        <v>0.21111111111111111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2</v>
      </c>
      <c r="E32" s="46">
        <f>D32/SUM(D30:D33)</f>
        <v>3.3333333333333333E-2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0</v>
      </c>
      <c r="E33" s="46">
        <f>D33/SUM(D30:D33)</f>
        <v>0</v>
      </c>
      <c r="F33" s="16"/>
    </row>
    <row r="34" spans="1:8" x14ac:dyDescent="0.25">
      <c r="D34" s="14">
        <f>((D30*A30)+(D31*A31)+(D32*A32)+(D33*A33))/(SUM(D30:D33)*A33)</f>
        <v>0.21111111111111111</v>
      </c>
      <c r="E34" s="16"/>
      <c r="F34" s="16"/>
    </row>
    <row r="35" spans="1:8" ht="27.75" customHeight="1" x14ac:dyDescent="0.25">
      <c r="A35" s="104"/>
      <c r="B35" s="19">
        <v>33</v>
      </c>
      <c r="C35" s="333" t="s">
        <v>162</v>
      </c>
      <c r="D35" s="334"/>
      <c r="E35" s="334"/>
      <c r="F35" s="335"/>
      <c r="H35">
        <f>AVERAGE(G31,G38)</f>
        <v>0.48333333333333328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24</v>
      </c>
      <c r="E37" s="46">
        <f>D37/SUM(D37:D40)</f>
        <v>0.4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32</v>
      </c>
      <c r="E38" s="46">
        <f>D38/SUM(D37:D40)</f>
        <v>0.53333333333333333</v>
      </c>
      <c r="F38" s="33"/>
      <c r="G38">
        <f>((D37*A37)+(D38*A38)+(A39*D39)+(D40*A40))/SUM(D37:D40)</f>
        <v>0.75555555555555542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0</v>
      </c>
      <c r="E39" s="46">
        <f>D39/SUM(D37:D40)</f>
        <v>0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4</v>
      </c>
      <c r="E40" s="46">
        <f>D40/SUM(D37:D40)</f>
        <v>6.6666666666666666E-2</v>
      </c>
      <c r="F40" s="16"/>
    </row>
    <row r="41" spans="1:8" x14ac:dyDescent="0.25">
      <c r="D41" s="14">
        <f>((D37*A37)+(D38*A38)+(D39*A39)+(D40*A40))/(SUM(D37:D40)*A37)</f>
        <v>0.75555555555555542</v>
      </c>
      <c r="E41" s="16"/>
      <c r="F41" s="16"/>
    </row>
    <row r="42" spans="1:8" x14ac:dyDescent="0.25">
      <c r="E42" s="336">
        <f>AVERAGE(D34,D41)</f>
        <v>0.48333333333333328</v>
      </c>
      <c r="F42" s="337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4" t="s">
        <v>41</v>
      </c>
      <c r="D2" s="324"/>
      <c r="E2" s="324"/>
      <c r="F2" s="325"/>
    </row>
    <row r="3" spans="1:6" ht="28.5" customHeight="1" x14ac:dyDescent="0.25">
      <c r="A3" s="104"/>
      <c r="B3" s="19">
        <v>34</v>
      </c>
      <c r="C3" s="344" t="s">
        <v>107</v>
      </c>
      <c r="D3" s="345"/>
      <c r="E3" s="345"/>
      <c r="F3" s="346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28</v>
      </c>
      <c r="E5" s="46">
        <f>D5/SUM(D5:D8)</f>
        <v>0.46666666666666667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28</v>
      </c>
      <c r="E6" s="46">
        <f>D6/SUM(D5:D8)</f>
        <v>0.46666666666666667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1</v>
      </c>
      <c r="E7" s="46">
        <f>D7/SUM(D5:D8)</f>
        <v>1.6666666666666666E-2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3</v>
      </c>
      <c r="E8" s="46">
        <f>D8/SUM(D5:D8)</f>
        <v>0.05</v>
      </c>
      <c r="F8" s="16"/>
    </row>
    <row r="9" spans="1:6" x14ac:dyDescent="0.25">
      <c r="D9" s="14">
        <f>((D5*A5)+(D6*A6)+(D7*A7)+(D8*A8))/(SUM(D5:D8)*A5)</f>
        <v>0.78333333333333333</v>
      </c>
      <c r="E9" s="16"/>
      <c r="F9" s="16"/>
    </row>
    <row r="10" spans="1:6" ht="30" customHeight="1" x14ac:dyDescent="0.25">
      <c r="A10" s="104"/>
      <c r="B10" s="19">
        <v>35</v>
      </c>
      <c r="C10" s="352" t="s">
        <v>108</v>
      </c>
      <c r="D10" s="345"/>
      <c r="E10" s="345"/>
      <c r="F10" s="346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19</v>
      </c>
      <c r="E12" s="46">
        <f>D12/SUM(D12:D15)</f>
        <v>0.31666666666666665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37</v>
      </c>
      <c r="E13" s="46">
        <f>D13/SUM(D12:D15)</f>
        <v>0.6166666666666667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1.6666666666666666E-2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3</v>
      </c>
      <c r="E15" s="46">
        <f>D15/SUM(D12:D15)</f>
        <v>0.05</v>
      </c>
      <c r="F15" s="16"/>
    </row>
    <row r="16" spans="1:6" x14ac:dyDescent="0.25">
      <c r="D16" s="14">
        <f>((D12*A12)+(D13*A13)+(D14*A14)+(D15*A15))/(SUM(D12:D15)*A12)</f>
        <v>0.73333333333333328</v>
      </c>
      <c r="E16" s="16"/>
      <c r="F16" s="16"/>
    </row>
    <row r="17" spans="1:6" ht="28.5" customHeight="1" x14ac:dyDescent="0.25">
      <c r="A17" s="104"/>
      <c r="B17" s="19">
        <v>36</v>
      </c>
      <c r="C17" s="344" t="s">
        <v>109</v>
      </c>
      <c r="D17" s="345"/>
      <c r="E17" s="345"/>
      <c r="F17" s="346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22</v>
      </c>
      <c r="E19" s="46">
        <f>D19/SUM(D19:D22)</f>
        <v>0.36666666666666664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35</v>
      </c>
      <c r="E20" s="46">
        <f>D20/SUM(D19:D22)</f>
        <v>0.58333333333333337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1</v>
      </c>
      <c r="E21" s="46">
        <f>D21/SUM(D19:D22)</f>
        <v>1.6666666666666666E-2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2</v>
      </c>
      <c r="E22" s="46">
        <f>D22/SUM(D19:D22)</f>
        <v>3.3333333333333333E-2</v>
      </c>
      <c r="F22" s="16"/>
    </row>
    <row r="23" spans="1:6" x14ac:dyDescent="0.25">
      <c r="D23" s="14">
        <f>((D19*A19)+(D20*A20)+(D21*A21)+(D22*A22))/(SUM(D19:D22)*A19)</f>
        <v>0.76111111111111107</v>
      </c>
      <c r="E23" s="16"/>
      <c r="F23" s="16"/>
    </row>
    <row r="24" spans="1:6" x14ac:dyDescent="0.25">
      <c r="E24" s="57">
        <f>AVERAGE(D23,D16,D9)</f>
        <v>0.75925925925925919</v>
      </c>
      <c r="F24" s="58"/>
    </row>
    <row r="27" spans="1:6" x14ac:dyDescent="0.25">
      <c r="B27" s="10"/>
      <c r="C27" s="324" t="s">
        <v>110</v>
      </c>
      <c r="D27" s="324"/>
      <c r="E27" s="324"/>
      <c r="F27" s="325"/>
    </row>
    <row r="28" spans="1:6" ht="25.5" customHeight="1" x14ac:dyDescent="0.25">
      <c r="A28" s="104"/>
      <c r="B28" s="19">
        <v>37</v>
      </c>
      <c r="C28" s="341" t="s">
        <v>111</v>
      </c>
      <c r="D28" s="342"/>
      <c r="E28" s="342"/>
      <c r="F28" s="343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26</v>
      </c>
      <c r="E30" s="46">
        <f>D30/SUM(D30:D33)</f>
        <v>0.43333333333333335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29</v>
      </c>
      <c r="E31" s="46">
        <f>D31/SUM(D30:D33)</f>
        <v>0.48333333333333334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1</v>
      </c>
      <c r="E32" s="46">
        <f>D32/SUM(D30:D33)</f>
        <v>1.6666666666666666E-2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4</v>
      </c>
      <c r="E33" s="46">
        <f>D33/SUM(D30:D33)</f>
        <v>6.6666666666666666E-2</v>
      </c>
      <c r="F33" s="16"/>
    </row>
    <row r="34" spans="1:6" x14ac:dyDescent="0.25">
      <c r="D34" s="14">
        <f>((D30*A30)+(D31*A31)+(D32*A32)+(D33*A33))/(SUM(D30:D33)*A30)</f>
        <v>0.76111111111111107</v>
      </c>
      <c r="E34" s="16"/>
      <c r="F34" s="16"/>
    </row>
    <row r="35" spans="1:6" ht="24" customHeight="1" x14ac:dyDescent="0.25">
      <c r="A35" s="104"/>
      <c r="B35" s="19">
        <v>38</v>
      </c>
      <c r="C35" s="341" t="s">
        <v>112</v>
      </c>
      <c r="D35" s="342"/>
      <c r="E35" s="342"/>
      <c r="F35" s="343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9</v>
      </c>
      <c r="E37" s="46">
        <f>D37/SUM(D37:D39)</f>
        <v>0.15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46</v>
      </c>
      <c r="E38" s="46">
        <f>D38/SUM(D37:D39)</f>
        <v>0.76666666666666672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5</v>
      </c>
      <c r="E39" s="46">
        <f>D39/SUM(D37:D39)</f>
        <v>8.3333333333333329E-2</v>
      </c>
      <c r="F39" s="33"/>
    </row>
    <row r="40" spans="1:6" x14ac:dyDescent="0.25">
      <c r="D40" s="14">
        <f>((D37*A37)+(D38*A38)+(D39*A39))/(SUM(D37:D39)*A38)</f>
        <v>0.76666666666666672</v>
      </c>
      <c r="E40" s="16"/>
      <c r="F40" s="16"/>
    </row>
    <row r="41" spans="1:6" x14ac:dyDescent="0.25">
      <c r="E41" s="59">
        <f>AVERAGE(D34,D40)</f>
        <v>0.76388888888888884</v>
      </c>
      <c r="F41" s="60"/>
    </row>
    <row r="44" spans="1:6" x14ac:dyDescent="0.25">
      <c r="B44" s="48"/>
      <c r="C44" s="324" t="s">
        <v>43</v>
      </c>
      <c r="D44" s="324"/>
      <c r="E44" s="324"/>
      <c r="F44" s="325"/>
    </row>
    <row r="45" spans="1:6" ht="26.25" customHeight="1" x14ac:dyDescent="0.25">
      <c r="A45" s="104"/>
      <c r="B45" s="19">
        <v>39</v>
      </c>
      <c r="C45" s="341" t="s">
        <v>116</v>
      </c>
      <c r="D45" s="342"/>
      <c r="E45" s="342"/>
      <c r="F45" s="343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2017'!AN$3:AN$1828,B47)</f>
        <v>23</v>
      </c>
      <c r="E47" s="46">
        <f>D47/SUM(D47:D50)</f>
        <v>0.38333333333333336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2017'!AN$3:AN$1828,B48)</f>
        <v>32</v>
      </c>
      <c r="E48" s="46">
        <f>D48/SUM(D47:D50)</f>
        <v>0.53333333333333333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2017'!AN$3:AN$1828,B49)</f>
        <v>0</v>
      </c>
      <c r="E49" s="46">
        <f>D49/SUM(D47:D50)</f>
        <v>0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2017'!AN$3:AN$1828,B50)</f>
        <v>5</v>
      </c>
      <c r="E50" s="46">
        <f>D50/SUM(D47:D50)</f>
        <v>8.3333333333333329E-2</v>
      </c>
      <c r="F50" s="16"/>
    </row>
    <row r="51" spans="1:6" x14ac:dyDescent="0.25">
      <c r="D51" s="14">
        <f>((D47*A47)+(D48*A48)+(D49*A49)+(D50*A50))/(SUM(D47:D50)*A47)</f>
        <v>0.73888888888888882</v>
      </c>
      <c r="E51" s="16"/>
      <c r="F51" s="16"/>
    </row>
    <row r="54" spans="1:6" x14ac:dyDescent="0.25">
      <c r="B54" s="48"/>
      <c r="C54" s="324" t="s">
        <v>44</v>
      </c>
      <c r="D54" s="324"/>
      <c r="E54" s="324"/>
      <c r="F54" s="325"/>
    </row>
    <row r="55" spans="1:6" ht="27" customHeight="1" x14ac:dyDescent="0.25">
      <c r="A55" s="104"/>
      <c r="B55" s="19">
        <v>40</v>
      </c>
      <c r="C55" s="333" t="s">
        <v>117</v>
      </c>
      <c r="D55" s="334"/>
      <c r="E55" s="334"/>
      <c r="F55" s="335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2017'!AO$3:AO$1828,B57)</f>
        <v>20</v>
      </c>
      <c r="E57" s="46">
        <f>D57/SUM(D57:D60)</f>
        <v>0.33333333333333331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2017'!AO$3:AO$1828,B58)</f>
        <v>35</v>
      </c>
      <c r="E58" s="46">
        <f>D58/SUM(D57:D60)</f>
        <v>0.58333333333333337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2017'!AO$3:AO$1828,B59)</f>
        <v>3</v>
      </c>
      <c r="E59" s="46">
        <f>D59/SUM(D57:D60)</f>
        <v>0.05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2017'!AO$3:AO$1828,B60)</f>
        <v>2</v>
      </c>
      <c r="E60" s="46">
        <f>D60/SUM(D57:D60)</f>
        <v>3.3333333333333333E-2</v>
      </c>
      <c r="F60" s="16"/>
    </row>
    <row r="61" spans="1:6" x14ac:dyDescent="0.25">
      <c r="D61" s="14">
        <f>((D57*A57)+(D58*A58)+(D59*A59)+(D60*A60))/(SUM(D57:D60)*A57)</f>
        <v>0.73888888888888882</v>
      </c>
      <c r="E61" s="16"/>
      <c r="F61" s="16"/>
    </row>
    <row r="62" spans="1:6" x14ac:dyDescent="0.25">
      <c r="A62" s="104"/>
      <c r="B62" s="19">
        <v>41</v>
      </c>
      <c r="C62" s="333" t="s">
        <v>118</v>
      </c>
      <c r="D62" s="334"/>
      <c r="E62" s="334"/>
      <c r="F62" s="335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2017'!AP$3:AP$1828,B64)</f>
        <v>20</v>
      </c>
      <c r="E64" s="46">
        <f>D64/SUM(D64:D67)</f>
        <v>0.33333333333333331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2017'!AP$3:AP$1828,B65)</f>
        <v>35</v>
      </c>
      <c r="E65" s="46">
        <f>D65/SUM(D64:D67)</f>
        <v>0.58333333333333337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2017'!AP$3:AP$1828,B66)</f>
        <v>1</v>
      </c>
      <c r="E66" s="46">
        <f>D66/SUM(D64:D67)</f>
        <v>1.6666666666666666E-2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2017'!AP$3:AP$1828,B67)</f>
        <v>4</v>
      </c>
      <c r="E67" s="46">
        <f>D67/SUM(D64:D67)</f>
        <v>6.6666666666666666E-2</v>
      </c>
      <c r="F67" s="16"/>
    </row>
    <row r="68" spans="1:6" x14ac:dyDescent="0.25">
      <c r="D68" s="14">
        <f>((D64*A64)+(D65*A65)+(D66*A66)+(D67*A67))/(SUM(D64:D67)*A64)</f>
        <v>0.72777777777777775</v>
      </c>
      <c r="E68" s="16"/>
      <c r="F68" s="16"/>
    </row>
    <row r="69" spans="1:6" x14ac:dyDescent="0.25">
      <c r="B69" s="10"/>
      <c r="C69" s="324" t="s">
        <v>144</v>
      </c>
      <c r="D69" s="324"/>
      <c r="E69" s="324"/>
      <c r="F69" s="325"/>
    </row>
    <row r="70" spans="1:6" ht="27.75" customHeight="1" x14ac:dyDescent="0.25">
      <c r="B70" s="39">
        <v>51</v>
      </c>
      <c r="C70" s="350" t="s">
        <v>145</v>
      </c>
      <c r="D70" s="350"/>
      <c r="E70" s="350"/>
      <c r="F70" s="351"/>
    </row>
    <row r="71" spans="1:6" x14ac:dyDescent="0.25">
      <c r="D71" s="53">
        <f>PUESTO!D96</f>
        <v>0.76694915254237284</v>
      </c>
    </row>
    <row r="72" spans="1:6" x14ac:dyDescent="0.25">
      <c r="E72" s="57">
        <f>AVERAGE(D61,D68,D71)</f>
        <v>0.74453860640301317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4" t="s">
        <v>46</v>
      </c>
      <c r="D1" s="324"/>
      <c r="E1" s="324"/>
      <c r="F1" s="325"/>
    </row>
    <row r="2" spans="1:6" ht="24.75" customHeight="1" x14ac:dyDescent="0.25">
      <c r="A2" s="104"/>
      <c r="B2" s="19">
        <v>42</v>
      </c>
      <c r="C2" s="333" t="s">
        <v>119</v>
      </c>
      <c r="D2" s="334"/>
      <c r="E2" s="334"/>
      <c r="F2" s="335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33</v>
      </c>
      <c r="E4" s="46">
        <f>D4/SUM(D4:D7)</f>
        <v>0.55000000000000004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26</v>
      </c>
      <c r="E5" s="46">
        <f>D5/SUM(D4:D7)</f>
        <v>0.43333333333333335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1</v>
      </c>
      <c r="E6" s="46">
        <f>D6/SUM(D4:D7)</f>
        <v>1.6666666666666666E-2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0.84444444444444444</v>
      </c>
      <c r="E8" s="16"/>
      <c r="F8" s="16"/>
    </row>
    <row r="9" spans="1:6" ht="38.25" customHeight="1" x14ac:dyDescent="0.25">
      <c r="A9" s="104"/>
      <c r="B9" s="19">
        <v>43</v>
      </c>
      <c r="C9" s="333" t="s">
        <v>124</v>
      </c>
      <c r="D9" s="334"/>
      <c r="E9" s="334"/>
      <c r="F9" s="335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1</v>
      </c>
      <c r="E12" s="46">
        <f>D12/SUM(D11:D15)</f>
        <v>1.6666666666666666E-2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5</v>
      </c>
      <c r="E13" s="46">
        <f>D13/SUM(D11:D15)</f>
        <v>8.3333333333333329E-2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4</v>
      </c>
      <c r="E14" s="46">
        <f>D14/SUM(D11:D15)</f>
        <v>6.6666666666666666E-2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50</v>
      </c>
      <c r="E15" s="46">
        <f>D15/SUM(D11:D15)</f>
        <v>0.83333333333333337</v>
      </c>
      <c r="F15" s="16"/>
    </row>
    <row r="16" spans="1:6" x14ac:dyDescent="0.25">
      <c r="D16" s="14">
        <f>((D11*A11)+(D12*A12)+(D13*A13)+(D14*A14)+(D15*A15))/(SUM(D11:D15)*A15)</f>
        <v>0.83333333333333337</v>
      </c>
      <c r="E16" s="16"/>
      <c r="F16" s="16"/>
    </row>
    <row r="17" spans="1:6" x14ac:dyDescent="0.25">
      <c r="E17" s="336">
        <f>AVERAGE(D8,D16)</f>
        <v>0.83888888888888891</v>
      </c>
      <c r="F17" s="337"/>
    </row>
    <row r="20" spans="1:6" x14ac:dyDescent="0.25">
      <c r="B20" s="10"/>
      <c r="C20" s="324" t="s">
        <v>128</v>
      </c>
      <c r="D20" s="324"/>
      <c r="E20" s="324"/>
      <c r="F20" s="325"/>
    </row>
    <row r="21" spans="1:6" ht="27" customHeight="1" x14ac:dyDescent="0.25">
      <c r="A21" s="104"/>
      <c r="B21" s="19">
        <v>44</v>
      </c>
      <c r="C21" s="333" t="s">
        <v>129</v>
      </c>
      <c r="D21" s="334"/>
      <c r="E21" s="334"/>
      <c r="F21" s="335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15</v>
      </c>
      <c r="E23" s="46">
        <f>D23/SUM(D23:D26)</f>
        <v>0.25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39</v>
      </c>
      <c r="E24" s="46">
        <f>D24/SUM(D23:D26)</f>
        <v>0.65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5</v>
      </c>
      <c r="E25" s="46">
        <f>D25/SUM(D23:D26)</f>
        <v>8.3333333333333329E-2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1</v>
      </c>
      <c r="E26" s="46">
        <f>D26/SUM(D23:D26)</f>
        <v>1.6666666666666666E-2</v>
      </c>
      <c r="F26" s="16"/>
    </row>
    <row r="27" spans="1:6" x14ac:dyDescent="0.25">
      <c r="D27" s="14">
        <f>((D23*A23)+(D24*A24)+(D25*A25)+(D26*A26))/(SUM(D23:D26)*A23)</f>
        <v>0.71111111111111103</v>
      </c>
      <c r="E27" s="16"/>
      <c r="F27" s="16"/>
    </row>
    <row r="30" spans="1:6" x14ac:dyDescent="0.25">
      <c r="B30" s="10"/>
      <c r="C30" s="324" t="s">
        <v>49</v>
      </c>
      <c r="D30" s="324"/>
      <c r="E30" s="324"/>
      <c r="F30" s="325"/>
    </row>
    <row r="31" spans="1:6" ht="27" customHeight="1" x14ac:dyDescent="0.25">
      <c r="A31" s="104"/>
      <c r="B31" s="19">
        <v>45</v>
      </c>
      <c r="C31" s="333" t="s">
        <v>134</v>
      </c>
      <c r="D31" s="334"/>
      <c r="E31" s="334"/>
      <c r="F31" s="335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19</v>
      </c>
      <c r="E33" s="46">
        <f>D33/SUM(D33:D36)</f>
        <v>0.31666666666666665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36</v>
      </c>
      <c r="E34" s="46">
        <f>D34/SUM(D33:D36)</f>
        <v>0.6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4</v>
      </c>
      <c r="E35" s="46">
        <f>D35/SUM(D33:D36)</f>
        <v>6.6666666666666666E-2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1</v>
      </c>
      <c r="E36" s="46">
        <f>D36/SUM(D33:D36)</f>
        <v>1.6666666666666666E-2</v>
      </c>
      <c r="F36" s="16"/>
    </row>
    <row r="37" spans="1:6" x14ac:dyDescent="0.25">
      <c r="D37" s="14">
        <f>((D33*A33)+(D34*A34)+(D35*A35)+(D36*A36))/(SUM(D33:D36)*A33)</f>
        <v>0.73888888888888893</v>
      </c>
      <c r="E37" s="16"/>
      <c r="F37" s="16"/>
    </row>
    <row r="46" spans="1:6" x14ac:dyDescent="0.25">
      <c r="B46" s="10"/>
      <c r="C46" s="324" t="s">
        <v>50</v>
      </c>
      <c r="D46" s="324"/>
      <c r="E46" s="324"/>
      <c r="F46" s="325"/>
    </row>
    <row r="47" spans="1:6" ht="28.5" customHeight="1" x14ac:dyDescent="0.25">
      <c r="A47" s="104"/>
      <c r="B47" s="19">
        <v>46</v>
      </c>
      <c r="C47" s="333" t="s">
        <v>135</v>
      </c>
      <c r="D47" s="334"/>
      <c r="E47" s="334"/>
      <c r="F47" s="335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3</v>
      </c>
      <c r="E49" s="46">
        <f>D49/SUM(D49:D51)</f>
        <v>0.05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55</v>
      </c>
      <c r="E50" s="46">
        <f>D50/SUM(D49:D51)</f>
        <v>0.91666666666666663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2</v>
      </c>
      <c r="E51" s="46">
        <f>D51/SUM(D49:D51)</f>
        <v>3.3333333333333333E-2</v>
      </c>
      <c r="F51" s="16"/>
    </row>
    <row r="52" spans="1:6" x14ac:dyDescent="0.25">
      <c r="D52" s="14">
        <f>((D49*A49)+(D50*A50)+(D51*A51))/(SUM(D49:D51)*A50)</f>
        <v>0.91666666666666663</v>
      </c>
      <c r="E52" s="16"/>
      <c r="F52" s="16"/>
    </row>
    <row r="55" spans="1:6" x14ac:dyDescent="0.25">
      <c r="B55" s="10"/>
      <c r="C55" s="324" t="s">
        <v>125</v>
      </c>
      <c r="D55" s="324"/>
      <c r="E55" s="324"/>
      <c r="F55" s="325"/>
    </row>
    <row r="56" spans="1:6" x14ac:dyDescent="0.25">
      <c r="A56" s="104"/>
      <c r="B56" s="19">
        <v>47</v>
      </c>
      <c r="C56" s="333" t="s">
        <v>126</v>
      </c>
      <c r="D56" s="334"/>
      <c r="E56" s="334"/>
      <c r="F56" s="335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32</v>
      </c>
      <c r="E58" s="46">
        <f>D58/SUM(D58:D61)</f>
        <v>0.53333333333333333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26</v>
      </c>
      <c r="E59" s="46">
        <f>D59/SUM(D58:D61)</f>
        <v>0.43333333333333335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2</v>
      </c>
      <c r="E60" s="46">
        <f>D60/SUM(D58:D61)</f>
        <v>3.3333333333333333E-2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0</v>
      </c>
      <c r="E61" s="46">
        <f>D61/SUM(D58:D61)</f>
        <v>0</v>
      </c>
      <c r="F61" s="16"/>
    </row>
    <row r="62" spans="1:6" x14ac:dyDescent="0.25">
      <c r="D62" s="14">
        <f>((D58*A58)+(D59*A59)+(D60*A60)+(D61*A61))/(SUM(D58:D61)*A58)</f>
        <v>0.83333333333333326</v>
      </c>
      <c r="E62" s="16"/>
      <c r="F62" s="16"/>
    </row>
    <row r="63" spans="1:6" x14ac:dyDescent="0.25">
      <c r="A63" s="104"/>
      <c r="B63" s="19">
        <v>48</v>
      </c>
      <c r="C63" s="333" t="s">
        <v>127</v>
      </c>
      <c r="D63" s="334"/>
      <c r="E63" s="334"/>
      <c r="F63" s="335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24</v>
      </c>
      <c r="E65" s="46">
        <f>D65/SUM(D65:D68)</f>
        <v>0.4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33</v>
      </c>
      <c r="E66" s="46">
        <f>D66/SUM(D65:D68)</f>
        <v>0.55000000000000004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3</v>
      </c>
      <c r="E67" s="46">
        <f>D67/SUM(D65:D68)</f>
        <v>0.05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0.78333333333333333</v>
      </c>
      <c r="E69" s="16"/>
      <c r="F69" s="16"/>
    </row>
    <row r="70" spans="1:6" x14ac:dyDescent="0.25">
      <c r="E70" s="336">
        <f>AVERAGE(D62,D69)</f>
        <v>0.80833333333333335</v>
      </c>
      <c r="F70" s="337"/>
    </row>
    <row r="72" spans="1:6" x14ac:dyDescent="0.25">
      <c r="B72" s="10"/>
      <c r="C72" s="324" t="s">
        <v>51</v>
      </c>
      <c r="D72" s="324"/>
      <c r="E72" s="324"/>
      <c r="F72" s="325"/>
    </row>
    <row r="73" spans="1:6" x14ac:dyDescent="0.25">
      <c r="A73" s="104"/>
      <c r="B73" s="19">
        <v>49</v>
      </c>
      <c r="C73" s="333" t="s">
        <v>138</v>
      </c>
      <c r="D73" s="334"/>
      <c r="E73" s="334"/>
      <c r="F73" s="335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50</v>
      </c>
      <c r="E75" s="46">
        <f>D75/SUM(D75:D76)</f>
        <v>0.83333333333333337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10</v>
      </c>
      <c r="E76" s="46">
        <f>D76/SUM(D75:D76)</f>
        <v>0.16666666666666666</v>
      </c>
      <c r="F76" s="33"/>
    </row>
    <row r="77" spans="1:6" x14ac:dyDescent="0.25">
      <c r="D77" s="14">
        <f>((D75*A75)+(D76*A76))/(SUM(D75:D76)*A75)</f>
        <v>0.83333333333333337</v>
      </c>
      <c r="E77" s="16"/>
      <c r="F77" s="16"/>
    </row>
    <row r="78" spans="1:6" ht="26.25" customHeight="1" x14ac:dyDescent="0.25">
      <c r="A78" s="104"/>
      <c r="B78" s="19">
        <v>50</v>
      </c>
      <c r="C78" s="333" t="s">
        <v>139</v>
      </c>
      <c r="D78" s="334"/>
      <c r="E78" s="334"/>
      <c r="F78" s="335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47</v>
      </c>
      <c r="E80" s="46">
        <f>D80/SUM(D80:D83)</f>
        <v>0.78333333333333333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6</v>
      </c>
      <c r="E81" s="46">
        <f>D81/SUM(D80:D83)</f>
        <v>0.1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5</v>
      </c>
      <c r="E82" s="46">
        <f>D82/SUM(D80:D83)</f>
        <v>8.3333333333333329E-2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2</v>
      </c>
      <c r="E83" s="46">
        <f>D83/SUM(D80:D83)</f>
        <v>3.3333333333333333E-2</v>
      </c>
      <c r="F83" s="16"/>
    </row>
    <row r="84" spans="1:6" x14ac:dyDescent="0.25">
      <c r="D84" s="14">
        <f>((D80*A80)+(D81*A81)+(D82*A82)+(D83*A83))/(SUM(D80:D83)*A82)</f>
        <v>0.72083333333333333</v>
      </c>
      <c r="E84" s="16"/>
      <c r="F84" s="16"/>
    </row>
    <row r="85" spans="1:6" x14ac:dyDescent="0.25">
      <c r="E85" s="336">
        <f>AVERAGE(D77,D84)</f>
        <v>0.77708333333333335</v>
      </c>
      <c r="F85" s="337"/>
    </row>
    <row r="88" spans="1:6" x14ac:dyDescent="0.25">
      <c r="B88" s="10"/>
      <c r="C88" s="324" t="s">
        <v>144</v>
      </c>
      <c r="D88" s="324"/>
      <c r="E88" s="324"/>
      <c r="F88" s="325"/>
    </row>
    <row r="89" spans="1:6" ht="26.25" customHeight="1" x14ac:dyDescent="0.25">
      <c r="B89" s="39">
        <v>51</v>
      </c>
      <c r="C89" s="350" t="s">
        <v>145</v>
      </c>
      <c r="D89" s="350"/>
      <c r="E89" s="350"/>
      <c r="F89" s="351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37</v>
      </c>
      <c r="E91" s="46">
        <f>D91/SUM(D91:D95)</f>
        <v>0.6166666666666667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13</v>
      </c>
      <c r="E92" s="46">
        <f>D92/SUM(D91:D95)</f>
        <v>0.21666666666666667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7</v>
      </c>
      <c r="E93" s="46">
        <f>D93/SUM(D91:D95)</f>
        <v>0.11666666666666667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2</v>
      </c>
      <c r="E94" s="46">
        <f>D94/SUM(D91:D95)</f>
        <v>3.3333333333333333E-2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1</v>
      </c>
      <c r="E95" s="46">
        <f>D95/SUM(D91:D95)</f>
        <v>1.6666666666666666E-2</v>
      </c>
      <c r="F95" s="21"/>
    </row>
    <row r="96" spans="1:6" x14ac:dyDescent="0.25">
      <c r="D96" s="14">
        <f>((D91*A91)+(D92*A92)+(D93*A93)+(D94*A94))/(SUM(D91:D94)*A91)</f>
        <v>0.76694915254237284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9"/>
  <sheetViews>
    <sheetView workbookViewId="0">
      <selection activeCell="AQ21" sqref="AQ21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145</v>
      </c>
      <c r="B3">
        <v>3</v>
      </c>
      <c r="C3">
        <v>1</v>
      </c>
      <c r="D3">
        <v>3</v>
      </c>
      <c r="E3">
        <v>3</v>
      </c>
      <c r="F3">
        <v>3</v>
      </c>
      <c r="G3">
        <v>1</v>
      </c>
      <c r="H3">
        <v>5</v>
      </c>
      <c r="I3">
        <v>2</v>
      </c>
      <c r="J3">
        <v>2</v>
      </c>
      <c r="K3">
        <v>2</v>
      </c>
      <c r="L3">
        <v>1</v>
      </c>
      <c r="M3">
        <v>3</v>
      </c>
      <c r="N3">
        <v>2</v>
      </c>
      <c r="O3">
        <v>4</v>
      </c>
      <c r="P3">
        <v>1</v>
      </c>
      <c r="Q3">
        <v>2</v>
      </c>
      <c r="R3">
        <v>4</v>
      </c>
      <c r="S3">
        <v>2</v>
      </c>
      <c r="T3">
        <v>2</v>
      </c>
      <c r="U3">
        <v>3</v>
      </c>
      <c r="V3">
        <v>3</v>
      </c>
      <c r="W3">
        <v>1</v>
      </c>
      <c r="X3">
        <v>2</v>
      </c>
      <c r="Y3"/>
      <c r="Z3"/>
      <c r="AA3"/>
      <c r="AB3"/>
      <c r="AC3"/>
      <c r="AD3">
        <v>2</v>
      </c>
      <c r="AE3">
        <v>2</v>
      </c>
      <c r="AF3">
        <v>1</v>
      </c>
      <c r="AG3">
        <v>2</v>
      </c>
      <c r="AH3">
        <v>2</v>
      </c>
      <c r="AI3">
        <v>1</v>
      </c>
      <c r="AJ3">
        <v>2</v>
      </c>
      <c r="AK3">
        <v>1</v>
      </c>
      <c r="AL3">
        <v>3</v>
      </c>
      <c r="AM3">
        <v>3</v>
      </c>
      <c r="AN3">
        <v>2</v>
      </c>
      <c r="AO3">
        <v>1</v>
      </c>
      <c r="AP3">
        <v>1</v>
      </c>
      <c r="AQ3">
        <v>1</v>
      </c>
      <c r="AR3">
        <v>5</v>
      </c>
      <c r="AS3">
        <v>1</v>
      </c>
      <c r="AT3">
        <v>2</v>
      </c>
      <c r="AU3">
        <v>2</v>
      </c>
      <c r="AV3">
        <v>1</v>
      </c>
      <c r="AW3">
        <v>1</v>
      </c>
      <c r="AX3">
        <v>2</v>
      </c>
      <c r="AY3">
        <v>4</v>
      </c>
      <c r="AZ3">
        <v>5</v>
      </c>
      <c r="BA3">
        <v>50</v>
      </c>
    </row>
    <row r="4" spans="1:53" ht="15" x14ac:dyDescent="0.25">
      <c r="A4" s="1">
        <v>146</v>
      </c>
      <c r="B4">
        <v>2</v>
      </c>
      <c r="C4">
        <v>2</v>
      </c>
      <c r="D4">
        <v>2</v>
      </c>
      <c r="E4">
        <v>2</v>
      </c>
      <c r="F4">
        <v>3</v>
      </c>
      <c r="G4">
        <v>1</v>
      </c>
      <c r="H4">
        <v>5</v>
      </c>
      <c r="I4">
        <v>2</v>
      </c>
      <c r="J4">
        <v>2</v>
      </c>
      <c r="K4">
        <v>2</v>
      </c>
      <c r="L4">
        <v>1</v>
      </c>
      <c r="M4">
        <v>3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2</v>
      </c>
      <c r="V4">
        <v>1</v>
      </c>
      <c r="W4">
        <v>1</v>
      </c>
      <c r="X4">
        <v>1</v>
      </c>
      <c r="Y4"/>
      <c r="Z4"/>
      <c r="AA4"/>
      <c r="AB4"/>
      <c r="AC4"/>
      <c r="AD4">
        <v>2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2</v>
      </c>
      <c r="AL4">
        <v>2</v>
      </c>
      <c r="AM4">
        <v>2</v>
      </c>
      <c r="AN4">
        <v>1</v>
      </c>
      <c r="AO4">
        <v>2</v>
      </c>
      <c r="AP4">
        <v>1</v>
      </c>
      <c r="AQ4">
        <v>1</v>
      </c>
      <c r="AR4">
        <v>5</v>
      </c>
      <c r="AS4">
        <v>2</v>
      </c>
      <c r="AT4">
        <v>1</v>
      </c>
      <c r="AU4">
        <v>2</v>
      </c>
      <c r="AV4">
        <v>1</v>
      </c>
      <c r="AW4">
        <v>1</v>
      </c>
      <c r="AX4">
        <v>2</v>
      </c>
      <c r="AY4">
        <v>3</v>
      </c>
      <c r="AZ4">
        <v>2</v>
      </c>
      <c r="BA4">
        <v>50</v>
      </c>
    </row>
    <row r="5" spans="1:53" ht="15" x14ac:dyDescent="0.25">
      <c r="A5" s="1">
        <v>147</v>
      </c>
      <c r="B5">
        <v>2</v>
      </c>
      <c r="C5">
        <v>2</v>
      </c>
      <c r="D5">
        <v>1</v>
      </c>
      <c r="E5">
        <v>1</v>
      </c>
      <c r="F5">
        <v>3</v>
      </c>
      <c r="G5">
        <v>1</v>
      </c>
      <c r="H5">
        <v>5</v>
      </c>
      <c r="I5">
        <v>2</v>
      </c>
      <c r="J5">
        <v>1</v>
      </c>
      <c r="K5">
        <v>1</v>
      </c>
      <c r="L5">
        <v>1</v>
      </c>
      <c r="M5">
        <v>3</v>
      </c>
      <c r="N5">
        <v>2</v>
      </c>
      <c r="O5">
        <v>4</v>
      </c>
      <c r="P5">
        <v>2</v>
      </c>
      <c r="Q5">
        <v>2</v>
      </c>
      <c r="R5">
        <v>2</v>
      </c>
      <c r="S5">
        <v>2</v>
      </c>
      <c r="T5">
        <v>1</v>
      </c>
      <c r="U5">
        <v>3</v>
      </c>
      <c r="V5">
        <v>4</v>
      </c>
      <c r="W5">
        <v>4</v>
      </c>
      <c r="X5">
        <v>4</v>
      </c>
      <c r="Y5"/>
      <c r="Z5"/>
      <c r="AA5"/>
      <c r="AB5"/>
      <c r="AC5"/>
      <c r="AD5">
        <v>3</v>
      </c>
      <c r="AE5">
        <v>3</v>
      </c>
      <c r="AF5">
        <v>4</v>
      </c>
      <c r="AG5">
        <v>1</v>
      </c>
      <c r="AH5">
        <v>2</v>
      </c>
      <c r="AI5">
        <v>2</v>
      </c>
      <c r="AJ5">
        <v>3</v>
      </c>
      <c r="AK5">
        <v>2</v>
      </c>
      <c r="AL5">
        <v>4</v>
      </c>
      <c r="AM5">
        <v>2</v>
      </c>
      <c r="AN5">
        <v>3</v>
      </c>
      <c r="AO5">
        <v>3</v>
      </c>
      <c r="AP5">
        <v>2</v>
      </c>
      <c r="AQ5">
        <v>1</v>
      </c>
      <c r="AR5">
        <v>5</v>
      </c>
      <c r="AS5">
        <v>2</v>
      </c>
      <c r="AT5">
        <v>2</v>
      </c>
      <c r="AU5">
        <v>2</v>
      </c>
      <c r="AV5">
        <v>3</v>
      </c>
      <c r="AW5">
        <v>2</v>
      </c>
      <c r="AX5">
        <v>2</v>
      </c>
      <c r="AY5">
        <v>4</v>
      </c>
      <c r="AZ5">
        <v>5</v>
      </c>
      <c r="BA5">
        <v>50</v>
      </c>
    </row>
    <row r="6" spans="1:53" ht="15" x14ac:dyDescent="0.25">
      <c r="A6" s="1">
        <v>148</v>
      </c>
      <c r="B6">
        <v>5</v>
      </c>
      <c r="C6">
        <v>2</v>
      </c>
      <c r="D6">
        <v>3</v>
      </c>
      <c r="E6">
        <v>3</v>
      </c>
      <c r="F6">
        <v>3</v>
      </c>
      <c r="G6">
        <v>1</v>
      </c>
      <c r="H6">
        <v>5</v>
      </c>
      <c r="I6">
        <v>1</v>
      </c>
      <c r="J6">
        <v>1</v>
      </c>
      <c r="K6">
        <v>2</v>
      </c>
      <c r="L6">
        <v>1</v>
      </c>
      <c r="M6">
        <v>3</v>
      </c>
      <c r="N6">
        <v>2</v>
      </c>
      <c r="O6">
        <v>2</v>
      </c>
      <c r="P6">
        <v>2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/>
      <c r="Z6"/>
      <c r="AA6"/>
      <c r="AB6"/>
      <c r="AC6"/>
      <c r="AD6">
        <v>1</v>
      </c>
      <c r="AE6">
        <v>1</v>
      </c>
      <c r="AF6">
        <v>2</v>
      </c>
      <c r="AG6">
        <v>2</v>
      </c>
      <c r="AH6">
        <v>1</v>
      </c>
      <c r="AI6">
        <v>2</v>
      </c>
      <c r="AJ6">
        <v>1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v>2</v>
      </c>
      <c r="AR6">
        <v>5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50</v>
      </c>
    </row>
    <row r="7" spans="1:53" ht="15" x14ac:dyDescent="0.25">
      <c r="A7" s="1">
        <v>149</v>
      </c>
      <c r="B7">
        <v>4</v>
      </c>
      <c r="C7">
        <v>1</v>
      </c>
      <c r="D7">
        <v>4</v>
      </c>
      <c r="E7">
        <v>4</v>
      </c>
      <c r="F7">
        <v>3</v>
      </c>
      <c r="G7">
        <v>1</v>
      </c>
      <c r="H7">
        <v>5</v>
      </c>
      <c r="I7">
        <v>1</v>
      </c>
      <c r="J7">
        <v>1</v>
      </c>
      <c r="K7">
        <v>1</v>
      </c>
      <c r="L7">
        <v>1</v>
      </c>
      <c r="M7">
        <v>3</v>
      </c>
      <c r="N7">
        <v>3</v>
      </c>
      <c r="O7">
        <v>2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2</v>
      </c>
      <c r="W7">
        <v>1</v>
      </c>
      <c r="X7">
        <v>1</v>
      </c>
      <c r="Y7"/>
      <c r="Z7"/>
      <c r="AA7"/>
      <c r="AB7"/>
      <c r="AC7"/>
      <c r="AD7">
        <v>1</v>
      </c>
      <c r="AE7">
        <v>1</v>
      </c>
      <c r="AF7">
        <v>2</v>
      </c>
      <c r="AG7">
        <v>2</v>
      </c>
      <c r="AH7">
        <v>1</v>
      </c>
      <c r="AI7">
        <v>1</v>
      </c>
      <c r="AJ7">
        <v>1</v>
      </c>
      <c r="AK7">
        <v>2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2</v>
      </c>
      <c r="AW7">
        <v>1</v>
      </c>
      <c r="AX7">
        <v>1</v>
      </c>
      <c r="AY7">
        <v>1</v>
      </c>
      <c r="AZ7">
        <v>1</v>
      </c>
      <c r="BA7">
        <v>50</v>
      </c>
    </row>
    <row r="8" spans="1:53" ht="15" x14ac:dyDescent="0.25">
      <c r="A8" s="1">
        <v>150</v>
      </c>
      <c r="B8">
        <v>2</v>
      </c>
      <c r="C8">
        <v>2</v>
      </c>
      <c r="D8">
        <v>3</v>
      </c>
      <c r="E8">
        <v>3</v>
      </c>
      <c r="F8">
        <v>3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3</v>
      </c>
      <c r="N8">
        <v>2</v>
      </c>
      <c r="O8">
        <v>1</v>
      </c>
      <c r="P8">
        <v>1</v>
      </c>
      <c r="Q8">
        <v>1</v>
      </c>
      <c r="R8">
        <v>2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/>
      <c r="Z8"/>
      <c r="AA8"/>
      <c r="AB8"/>
      <c r="AC8"/>
      <c r="AD8">
        <v>1</v>
      </c>
      <c r="AE8">
        <v>1</v>
      </c>
      <c r="AF8">
        <v>1</v>
      </c>
      <c r="AG8">
        <v>2</v>
      </c>
      <c r="AH8">
        <v>3</v>
      </c>
      <c r="AI8">
        <v>1</v>
      </c>
      <c r="AJ8">
        <v>2</v>
      </c>
      <c r="AK8">
        <v>2</v>
      </c>
      <c r="AL8">
        <v>1</v>
      </c>
      <c r="AM8">
        <v>1</v>
      </c>
      <c r="AN8">
        <v>1</v>
      </c>
      <c r="AO8">
        <v>2</v>
      </c>
      <c r="AP8">
        <v>2</v>
      </c>
      <c r="AQ8">
        <v>1</v>
      </c>
      <c r="AR8">
        <v>5</v>
      </c>
      <c r="AS8">
        <v>1</v>
      </c>
      <c r="AT8">
        <v>1</v>
      </c>
      <c r="AU8">
        <v>1</v>
      </c>
      <c r="AV8">
        <v>2</v>
      </c>
      <c r="AW8">
        <v>2</v>
      </c>
      <c r="AX8">
        <v>2</v>
      </c>
      <c r="AY8">
        <v>1</v>
      </c>
      <c r="AZ8">
        <v>2</v>
      </c>
      <c r="BA8">
        <v>50</v>
      </c>
    </row>
    <row r="9" spans="1:53" ht="15" x14ac:dyDescent="0.25">
      <c r="A9" s="1">
        <v>151</v>
      </c>
      <c r="B9">
        <v>3</v>
      </c>
      <c r="C9">
        <v>2</v>
      </c>
      <c r="D9">
        <v>3</v>
      </c>
      <c r="E9">
        <v>3</v>
      </c>
      <c r="F9">
        <v>3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2</v>
      </c>
      <c r="O9">
        <v>1</v>
      </c>
      <c r="P9">
        <v>1</v>
      </c>
      <c r="Q9">
        <v>2</v>
      </c>
      <c r="R9">
        <v>2</v>
      </c>
      <c r="S9">
        <v>2</v>
      </c>
      <c r="T9">
        <v>1</v>
      </c>
      <c r="U9">
        <v>2</v>
      </c>
      <c r="V9">
        <v>1</v>
      </c>
      <c r="W9">
        <v>2</v>
      </c>
      <c r="X9">
        <v>1</v>
      </c>
      <c r="Y9"/>
      <c r="Z9"/>
      <c r="AA9"/>
      <c r="AB9"/>
      <c r="AC9"/>
      <c r="AD9">
        <v>3</v>
      </c>
      <c r="AE9">
        <v>1</v>
      </c>
      <c r="AF9">
        <v>1</v>
      </c>
      <c r="AG9">
        <v>2</v>
      </c>
      <c r="AH9">
        <v>2</v>
      </c>
      <c r="AI9">
        <v>1</v>
      </c>
      <c r="AJ9">
        <v>2</v>
      </c>
      <c r="AK9">
        <v>1</v>
      </c>
      <c r="AL9">
        <v>1</v>
      </c>
      <c r="AM9">
        <v>3</v>
      </c>
      <c r="AN9">
        <v>1</v>
      </c>
      <c r="AO9">
        <v>1</v>
      </c>
      <c r="AP9">
        <v>1</v>
      </c>
      <c r="AQ9">
        <v>2</v>
      </c>
      <c r="AR9">
        <v>5</v>
      </c>
      <c r="AS9">
        <v>3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3</v>
      </c>
      <c r="BA9">
        <v>50</v>
      </c>
    </row>
    <row r="10" spans="1:53" ht="15" x14ac:dyDescent="0.25">
      <c r="A10" s="1">
        <v>152</v>
      </c>
      <c r="B10">
        <v>4</v>
      </c>
      <c r="C10">
        <v>1</v>
      </c>
      <c r="D10">
        <v>3</v>
      </c>
      <c r="E10">
        <v>3</v>
      </c>
      <c r="F10">
        <v>3</v>
      </c>
      <c r="G10">
        <v>1</v>
      </c>
      <c r="H10">
        <v>7</v>
      </c>
      <c r="I10">
        <v>3</v>
      </c>
      <c r="J10">
        <v>1</v>
      </c>
      <c r="K10">
        <v>2</v>
      </c>
      <c r="L10">
        <v>1</v>
      </c>
      <c r="M10">
        <v>1</v>
      </c>
      <c r="N10">
        <v>1</v>
      </c>
      <c r="O10">
        <v>1</v>
      </c>
      <c r="P10">
        <v>2</v>
      </c>
      <c r="Q10">
        <v>1</v>
      </c>
      <c r="R10">
        <v>2</v>
      </c>
      <c r="S10">
        <v>2</v>
      </c>
      <c r="T10">
        <v>1</v>
      </c>
      <c r="U10">
        <v>2</v>
      </c>
      <c r="V10">
        <v>1</v>
      </c>
      <c r="W10">
        <v>1</v>
      </c>
      <c r="X10">
        <v>2</v>
      </c>
      <c r="Y10"/>
      <c r="Z10"/>
      <c r="AA10"/>
      <c r="AB10"/>
      <c r="AC10"/>
      <c r="AD10">
        <v>1</v>
      </c>
      <c r="AE10">
        <v>1</v>
      </c>
      <c r="AF10">
        <v>1</v>
      </c>
      <c r="AG10">
        <v>2</v>
      </c>
      <c r="AH10">
        <v>2</v>
      </c>
      <c r="AI10">
        <v>1</v>
      </c>
      <c r="AJ10">
        <v>2</v>
      </c>
      <c r="AK10">
        <v>1</v>
      </c>
      <c r="AL10">
        <v>1</v>
      </c>
      <c r="AM10">
        <v>1</v>
      </c>
      <c r="AN10">
        <v>2</v>
      </c>
      <c r="AO10">
        <v>2</v>
      </c>
      <c r="AP10">
        <v>2</v>
      </c>
      <c r="AQ10">
        <v>1</v>
      </c>
      <c r="AR10">
        <v>5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1</v>
      </c>
      <c r="BA10">
        <v>50</v>
      </c>
    </row>
    <row r="11" spans="1:53" ht="15" x14ac:dyDescent="0.25">
      <c r="A11" s="1">
        <v>153</v>
      </c>
      <c r="B11">
        <v>4</v>
      </c>
      <c r="C11">
        <v>1</v>
      </c>
      <c r="D11">
        <v>5</v>
      </c>
      <c r="E11">
        <v>5</v>
      </c>
      <c r="F11">
        <v>3</v>
      </c>
      <c r="G11">
        <v>1</v>
      </c>
      <c r="H11">
        <v>5</v>
      </c>
      <c r="I11">
        <v>3</v>
      </c>
      <c r="J11">
        <v>1</v>
      </c>
      <c r="K11">
        <v>1</v>
      </c>
      <c r="L11">
        <v>1</v>
      </c>
      <c r="M11">
        <v>3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2</v>
      </c>
      <c r="V11">
        <v>2</v>
      </c>
      <c r="W11">
        <v>2</v>
      </c>
      <c r="X11">
        <v>1</v>
      </c>
      <c r="Y11"/>
      <c r="Z11"/>
      <c r="AA11"/>
      <c r="AB11"/>
      <c r="AC11"/>
      <c r="AD11">
        <v>1</v>
      </c>
      <c r="AE11">
        <v>1</v>
      </c>
      <c r="AF11">
        <v>2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3</v>
      </c>
      <c r="AO11">
        <v>3</v>
      </c>
      <c r="AP11">
        <v>3</v>
      </c>
      <c r="AQ11">
        <v>1</v>
      </c>
      <c r="AR11">
        <v>5</v>
      </c>
      <c r="AS11">
        <v>1</v>
      </c>
      <c r="AT11">
        <v>1</v>
      </c>
      <c r="AU11">
        <v>2</v>
      </c>
      <c r="AV11">
        <v>1</v>
      </c>
      <c r="AW11">
        <v>2</v>
      </c>
      <c r="AX11">
        <v>1</v>
      </c>
      <c r="AY11">
        <v>1</v>
      </c>
      <c r="AZ11">
        <v>2</v>
      </c>
      <c r="BA11">
        <v>50</v>
      </c>
    </row>
    <row r="12" spans="1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2:53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2:53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2:53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2:53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2:53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2:53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</sheetData>
  <autoFilter ref="A1:BA30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1"/>
  <sheetViews>
    <sheetView topLeftCell="R16" workbookViewId="0">
      <selection activeCell="AU17" sqref="AU17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64</v>
      </c>
      <c r="B3" s="141">
        <v>3</v>
      </c>
      <c r="C3" s="141">
        <v>2</v>
      </c>
      <c r="D3" s="141">
        <v>4</v>
      </c>
      <c r="E3" s="141">
        <v>4</v>
      </c>
      <c r="F3" s="141">
        <v>3</v>
      </c>
      <c r="G3" s="141">
        <v>1</v>
      </c>
      <c r="H3" s="141">
        <v>5</v>
      </c>
      <c r="I3" s="141">
        <v>2</v>
      </c>
      <c r="J3" s="141">
        <v>2</v>
      </c>
      <c r="K3" s="141">
        <v>2</v>
      </c>
      <c r="L3" s="141">
        <v>2</v>
      </c>
      <c r="M3" s="141">
        <v>3</v>
      </c>
      <c r="N3" s="141">
        <v>2</v>
      </c>
      <c r="O3" s="141">
        <v>4</v>
      </c>
      <c r="P3" s="141">
        <v>3</v>
      </c>
      <c r="Q3" s="141">
        <v>4</v>
      </c>
      <c r="R3" s="141">
        <v>4</v>
      </c>
      <c r="S3" s="141">
        <v>4</v>
      </c>
      <c r="T3" s="141">
        <v>2</v>
      </c>
      <c r="U3" s="141">
        <v>3</v>
      </c>
      <c r="V3" s="141">
        <v>4</v>
      </c>
      <c r="W3" s="141">
        <v>4</v>
      </c>
      <c r="X3" s="141">
        <v>5</v>
      </c>
      <c r="Y3" s="141"/>
      <c r="Z3" s="141"/>
      <c r="AA3" s="141"/>
      <c r="AB3" s="141"/>
      <c r="AC3" s="141"/>
      <c r="AD3" s="141">
        <v>4</v>
      </c>
      <c r="AE3" s="141">
        <v>3</v>
      </c>
      <c r="AF3" s="141">
        <v>3</v>
      </c>
      <c r="AG3" s="141">
        <v>1</v>
      </c>
      <c r="AH3" s="141">
        <v>4</v>
      </c>
      <c r="AI3" s="141">
        <v>4</v>
      </c>
      <c r="AJ3" s="141">
        <v>4</v>
      </c>
      <c r="AK3" s="141">
        <v>4</v>
      </c>
      <c r="AL3" s="141">
        <v>4</v>
      </c>
      <c r="AM3" s="141">
        <v>3</v>
      </c>
      <c r="AN3" s="141">
        <v>4</v>
      </c>
      <c r="AO3" s="141">
        <v>4</v>
      </c>
      <c r="AP3" s="141">
        <v>4</v>
      </c>
      <c r="AQ3" s="141">
        <v>1</v>
      </c>
      <c r="AR3" s="141">
        <v>5</v>
      </c>
      <c r="AS3" s="141">
        <v>1</v>
      </c>
      <c r="AT3" s="141">
        <v>2</v>
      </c>
      <c r="AU3" s="141">
        <v>2</v>
      </c>
      <c r="AV3" s="141">
        <v>2</v>
      </c>
      <c r="AW3" s="141">
        <v>2</v>
      </c>
      <c r="AX3" s="141">
        <v>2</v>
      </c>
      <c r="AY3" s="141">
        <v>4</v>
      </c>
      <c r="AZ3" s="141">
        <v>5</v>
      </c>
      <c r="BA3" s="141">
        <v>50</v>
      </c>
    </row>
    <row r="4" spans="1:53" x14ac:dyDescent="0.2">
      <c r="A4" s="139">
        <v>65</v>
      </c>
      <c r="B4" s="141">
        <v>3</v>
      </c>
      <c r="C4" s="141">
        <v>1</v>
      </c>
      <c r="D4" s="141">
        <v>3</v>
      </c>
      <c r="E4" s="141">
        <v>3</v>
      </c>
      <c r="F4" s="141">
        <v>3</v>
      </c>
      <c r="G4" s="141">
        <v>1</v>
      </c>
      <c r="H4" s="141">
        <v>5</v>
      </c>
      <c r="I4" s="141">
        <v>3</v>
      </c>
      <c r="J4" s="141">
        <v>2</v>
      </c>
      <c r="K4" s="141">
        <v>2</v>
      </c>
      <c r="L4" s="141">
        <v>2</v>
      </c>
      <c r="M4" s="141">
        <v>3</v>
      </c>
      <c r="N4" s="141">
        <v>3</v>
      </c>
      <c r="O4" s="141">
        <v>4</v>
      </c>
      <c r="P4" s="141">
        <v>2</v>
      </c>
      <c r="Q4" s="141">
        <v>4</v>
      </c>
      <c r="R4" s="141">
        <v>4</v>
      </c>
      <c r="S4" s="141">
        <v>4</v>
      </c>
      <c r="T4" s="141">
        <v>1</v>
      </c>
      <c r="U4" s="141">
        <v>2</v>
      </c>
      <c r="V4" s="141">
        <v>4</v>
      </c>
      <c r="W4" s="141">
        <v>4</v>
      </c>
      <c r="X4" s="141">
        <v>4</v>
      </c>
      <c r="Y4" s="141"/>
      <c r="Z4" s="141"/>
      <c r="AA4" s="141"/>
      <c r="AB4" s="141"/>
      <c r="AC4" s="141"/>
      <c r="AD4" s="141">
        <v>4</v>
      </c>
      <c r="AE4" s="141">
        <v>2</v>
      </c>
      <c r="AF4" s="141">
        <v>3</v>
      </c>
      <c r="AG4" s="141">
        <v>1</v>
      </c>
      <c r="AH4" s="141">
        <v>4</v>
      </c>
      <c r="AI4" s="141">
        <v>4</v>
      </c>
      <c r="AJ4" s="141">
        <v>4</v>
      </c>
      <c r="AK4" s="141">
        <v>4</v>
      </c>
      <c r="AL4" s="141">
        <v>4</v>
      </c>
      <c r="AM4" s="141">
        <v>3</v>
      </c>
      <c r="AN4" s="141">
        <v>4</v>
      </c>
      <c r="AO4" s="141">
        <v>3</v>
      </c>
      <c r="AP4" s="141">
        <v>4</v>
      </c>
      <c r="AQ4" s="141">
        <v>1</v>
      </c>
      <c r="AR4" s="141">
        <v>5</v>
      </c>
      <c r="AS4" s="141">
        <v>4</v>
      </c>
      <c r="AT4" s="141">
        <v>3</v>
      </c>
      <c r="AU4" s="141">
        <v>1</v>
      </c>
      <c r="AV4" s="141">
        <v>1</v>
      </c>
      <c r="AW4" s="141">
        <v>1</v>
      </c>
      <c r="AX4" s="141">
        <v>2</v>
      </c>
      <c r="AY4" s="141">
        <v>4</v>
      </c>
      <c r="AZ4" s="141">
        <v>4</v>
      </c>
      <c r="BA4" s="141">
        <v>50</v>
      </c>
    </row>
    <row r="5" spans="1:53" x14ac:dyDescent="0.2">
      <c r="A5" s="139">
        <v>66</v>
      </c>
      <c r="B5" s="141">
        <v>3</v>
      </c>
      <c r="C5" s="141">
        <v>2</v>
      </c>
      <c r="D5" s="141">
        <v>3</v>
      </c>
      <c r="E5" s="141">
        <v>3</v>
      </c>
      <c r="F5" s="141">
        <v>3</v>
      </c>
      <c r="G5" s="141">
        <v>1</v>
      </c>
      <c r="H5" s="141">
        <v>5</v>
      </c>
      <c r="I5" s="141">
        <v>4</v>
      </c>
      <c r="J5" s="141">
        <v>2</v>
      </c>
      <c r="K5" s="141">
        <v>2</v>
      </c>
      <c r="L5" s="141">
        <v>2</v>
      </c>
      <c r="M5" s="141">
        <v>3</v>
      </c>
      <c r="N5" s="141">
        <v>2</v>
      </c>
      <c r="O5" s="141">
        <v>2</v>
      </c>
      <c r="P5" s="141">
        <v>4</v>
      </c>
      <c r="Q5" s="141">
        <v>4</v>
      </c>
      <c r="R5" s="141">
        <v>3</v>
      </c>
      <c r="S5" s="141">
        <v>4</v>
      </c>
      <c r="T5" s="141">
        <v>2</v>
      </c>
      <c r="U5" s="141">
        <v>3</v>
      </c>
      <c r="V5" s="141">
        <v>4</v>
      </c>
      <c r="W5" s="141">
        <v>3</v>
      </c>
      <c r="X5" s="141">
        <v>4</v>
      </c>
      <c r="Y5" s="141"/>
      <c r="Z5" s="141"/>
      <c r="AA5" s="141"/>
      <c r="AB5" s="141"/>
      <c r="AC5" s="141"/>
      <c r="AD5" s="141">
        <v>4</v>
      </c>
      <c r="AE5" s="141">
        <v>3</v>
      </c>
      <c r="AF5" s="141">
        <v>2</v>
      </c>
      <c r="AG5" s="141">
        <v>2</v>
      </c>
      <c r="AH5" s="141">
        <v>4</v>
      </c>
      <c r="AI5" s="141">
        <v>4</v>
      </c>
      <c r="AJ5" s="141">
        <v>4</v>
      </c>
      <c r="AK5" s="141">
        <v>2</v>
      </c>
      <c r="AL5" s="141">
        <v>4</v>
      </c>
      <c r="AM5" s="141">
        <v>2</v>
      </c>
      <c r="AN5" s="141">
        <v>4</v>
      </c>
      <c r="AO5" s="141">
        <v>4</v>
      </c>
      <c r="AP5" s="141">
        <v>4</v>
      </c>
      <c r="AQ5" s="141">
        <v>1</v>
      </c>
      <c r="AR5" s="141">
        <v>4</v>
      </c>
      <c r="AS5" s="141">
        <v>3</v>
      </c>
      <c r="AT5" s="141">
        <v>2</v>
      </c>
      <c r="AU5" s="141">
        <v>2</v>
      </c>
      <c r="AV5" s="141">
        <v>1</v>
      </c>
      <c r="AW5" s="141">
        <v>1</v>
      </c>
      <c r="AX5" s="141">
        <v>2</v>
      </c>
      <c r="AY5" s="141">
        <v>1</v>
      </c>
      <c r="AZ5" s="141">
        <v>2</v>
      </c>
      <c r="BA5" s="141">
        <v>50</v>
      </c>
    </row>
    <row r="6" spans="1:53" x14ac:dyDescent="0.2">
      <c r="A6" s="139">
        <v>67</v>
      </c>
      <c r="B6" s="141">
        <v>3</v>
      </c>
      <c r="C6" s="141">
        <v>1</v>
      </c>
      <c r="D6" s="141">
        <v>3</v>
      </c>
      <c r="E6" s="141">
        <v>3</v>
      </c>
      <c r="F6" s="141">
        <v>3</v>
      </c>
      <c r="G6" s="141">
        <v>1</v>
      </c>
      <c r="H6" s="141">
        <v>5</v>
      </c>
      <c r="I6" s="141">
        <v>3</v>
      </c>
      <c r="J6" s="141">
        <v>2</v>
      </c>
      <c r="K6" s="141">
        <v>1</v>
      </c>
      <c r="L6" s="141">
        <v>2</v>
      </c>
      <c r="M6" s="141">
        <v>3</v>
      </c>
      <c r="N6" s="141">
        <v>2</v>
      </c>
      <c r="O6" s="141">
        <v>3</v>
      </c>
      <c r="P6" s="141">
        <v>2</v>
      </c>
      <c r="Q6" s="141">
        <v>3</v>
      </c>
      <c r="R6" s="141">
        <v>2</v>
      </c>
      <c r="S6" s="141">
        <v>3</v>
      </c>
      <c r="T6" s="141">
        <v>2</v>
      </c>
      <c r="U6" s="141">
        <v>3</v>
      </c>
      <c r="V6" s="141">
        <v>2</v>
      </c>
      <c r="W6" s="141">
        <v>3</v>
      </c>
      <c r="X6" s="141">
        <v>2</v>
      </c>
      <c r="Y6" s="141"/>
      <c r="Z6" s="141"/>
      <c r="AA6" s="141"/>
      <c r="AB6" s="141"/>
      <c r="AC6" s="141"/>
      <c r="AD6" s="141">
        <v>3</v>
      </c>
      <c r="AE6" s="141">
        <v>4</v>
      </c>
      <c r="AF6" s="141">
        <v>3</v>
      </c>
      <c r="AG6" s="141">
        <v>1</v>
      </c>
      <c r="AH6" s="141">
        <v>4</v>
      </c>
      <c r="AI6" s="141">
        <v>3</v>
      </c>
      <c r="AJ6" s="141">
        <v>3</v>
      </c>
      <c r="AK6" s="141">
        <v>2</v>
      </c>
      <c r="AL6" s="141">
        <v>4</v>
      </c>
      <c r="AM6" s="141">
        <v>3</v>
      </c>
      <c r="AN6" s="141">
        <v>4</v>
      </c>
      <c r="AO6" s="141">
        <v>3</v>
      </c>
      <c r="AP6" s="141">
        <v>4</v>
      </c>
      <c r="AQ6" s="141">
        <v>1</v>
      </c>
      <c r="AR6" s="141">
        <v>4</v>
      </c>
      <c r="AS6" s="141">
        <v>2</v>
      </c>
      <c r="AT6" s="141">
        <v>2</v>
      </c>
      <c r="AU6" s="141">
        <v>2</v>
      </c>
      <c r="AV6" s="141">
        <v>2</v>
      </c>
      <c r="AW6" s="141">
        <v>2</v>
      </c>
      <c r="AX6" s="141">
        <v>1</v>
      </c>
      <c r="AY6" s="141">
        <v>3</v>
      </c>
      <c r="AZ6" s="141">
        <v>1</v>
      </c>
      <c r="BA6" s="141">
        <v>50</v>
      </c>
    </row>
    <row r="7" spans="1:53" x14ac:dyDescent="0.2">
      <c r="A7" s="139">
        <v>68</v>
      </c>
      <c r="B7" s="141">
        <v>2</v>
      </c>
      <c r="C7" s="141">
        <v>1</v>
      </c>
      <c r="D7" s="141">
        <v>2</v>
      </c>
      <c r="E7" s="141">
        <v>2</v>
      </c>
      <c r="F7" s="141">
        <v>4</v>
      </c>
      <c r="G7" s="141">
        <v>1</v>
      </c>
      <c r="H7" s="141">
        <v>6</v>
      </c>
      <c r="I7" s="141">
        <v>2</v>
      </c>
      <c r="J7" s="141">
        <v>1</v>
      </c>
      <c r="K7" s="141">
        <v>2</v>
      </c>
      <c r="L7" s="141">
        <v>1</v>
      </c>
      <c r="M7" s="141">
        <v>3</v>
      </c>
      <c r="N7" s="141">
        <v>1</v>
      </c>
      <c r="O7" s="141">
        <v>3</v>
      </c>
      <c r="P7" s="141">
        <v>1</v>
      </c>
      <c r="Q7" s="141">
        <v>3</v>
      </c>
      <c r="R7" s="141">
        <v>4</v>
      </c>
      <c r="S7" s="141">
        <v>2</v>
      </c>
      <c r="T7" s="141">
        <v>1</v>
      </c>
      <c r="U7" s="141">
        <v>3</v>
      </c>
      <c r="V7" s="141"/>
      <c r="W7" s="141"/>
      <c r="X7" s="141"/>
      <c r="Y7" s="141"/>
      <c r="Z7" s="141"/>
      <c r="AA7" s="141"/>
      <c r="AB7" s="141"/>
      <c r="AC7" s="141"/>
      <c r="AD7" s="141">
        <v>3</v>
      </c>
      <c r="AE7" s="141">
        <v>1</v>
      </c>
      <c r="AF7" s="141">
        <v>1</v>
      </c>
      <c r="AG7" s="141">
        <v>1</v>
      </c>
      <c r="AH7" s="141">
        <v>2</v>
      </c>
      <c r="AI7" s="141">
        <v>1</v>
      </c>
      <c r="AJ7" s="141">
        <v>2</v>
      </c>
      <c r="AK7" s="141">
        <v>1</v>
      </c>
      <c r="AL7" s="141">
        <v>2</v>
      </c>
      <c r="AM7" s="141">
        <v>1</v>
      </c>
      <c r="AN7" s="141">
        <v>4</v>
      </c>
      <c r="AO7" s="141">
        <v>2</v>
      </c>
      <c r="AP7" s="141">
        <v>2</v>
      </c>
      <c r="AQ7" s="141">
        <v>1</v>
      </c>
      <c r="AR7" s="141">
        <v>4</v>
      </c>
      <c r="AS7" s="141">
        <v>1</v>
      </c>
      <c r="AT7" s="141">
        <v>1</v>
      </c>
      <c r="AU7" s="141">
        <v>2</v>
      </c>
      <c r="AV7" s="141">
        <v>2</v>
      </c>
      <c r="AW7" s="141">
        <v>1</v>
      </c>
      <c r="AX7" s="141">
        <v>1</v>
      </c>
      <c r="AY7" s="141">
        <v>1</v>
      </c>
      <c r="AZ7" s="141">
        <v>1</v>
      </c>
      <c r="BA7" s="141">
        <v>50</v>
      </c>
    </row>
    <row r="8" spans="1:53" x14ac:dyDescent="0.2">
      <c r="A8" s="139">
        <v>69</v>
      </c>
      <c r="B8" s="141">
        <v>2</v>
      </c>
      <c r="C8" s="141">
        <v>2</v>
      </c>
      <c r="D8" s="141">
        <v>2</v>
      </c>
      <c r="E8" s="141">
        <v>2</v>
      </c>
      <c r="F8" s="141">
        <v>1</v>
      </c>
      <c r="G8" s="141">
        <v>1</v>
      </c>
      <c r="H8" s="141">
        <v>5</v>
      </c>
      <c r="I8" s="141">
        <v>2</v>
      </c>
      <c r="J8" s="141">
        <v>2</v>
      </c>
      <c r="K8" s="141">
        <v>2</v>
      </c>
      <c r="L8" s="141">
        <v>2</v>
      </c>
      <c r="M8" s="141">
        <v>3</v>
      </c>
      <c r="N8" s="141">
        <v>2</v>
      </c>
      <c r="O8" s="141">
        <v>2</v>
      </c>
      <c r="P8" s="141">
        <v>1</v>
      </c>
      <c r="Q8" s="141">
        <v>2</v>
      </c>
      <c r="R8" s="141">
        <v>2</v>
      </c>
      <c r="S8" s="141">
        <v>2</v>
      </c>
      <c r="T8" s="141">
        <v>1</v>
      </c>
      <c r="U8" s="141">
        <v>2</v>
      </c>
      <c r="V8" s="141"/>
      <c r="W8" s="141"/>
      <c r="X8" s="141"/>
      <c r="Y8" s="141"/>
      <c r="Z8" s="141"/>
      <c r="AA8" s="141"/>
      <c r="AB8" s="141">
        <v>2</v>
      </c>
      <c r="AC8" s="141">
        <v>2</v>
      </c>
      <c r="AD8" s="141">
        <v>1</v>
      </c>
      <c r="AE8" s="141">
        <v>1</v>
      </c>
      <c r="AF8" s="141">
        <v>1</v>
      </c>
      <c r="AG8" s="141">
        <v>2</v>
      </c>
      <c r="AH8" s="141">
        <v>2</v>
      </c>
      <c r="AI8" s="141">
        <v>1</v>
      </c>
      <c r="AJ8" s="141">
        <v>1</v>
      </c>
      <c r="AK8" s="141">
        <v>1</v>
      </c>
      <c r="AL8" s="141">
        <v>2</v>
      </c>
      <c r="AM8" s="141">
        <v>2</v>
      </c>
      <c r="AN8" s="141">
        <v>1</v>
      </c>
      <c r="AO8" s="141">
        <v>2</v>
      </c>
      <c r="AP8" s="141">
        <v>2</v>
      </c>
      <c r="AQ8" s="141">
        <v>2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2</v>
      </c>
      <c r="AY8" s="141">
        <v>1</v>
      </c>
      <c r="AZ8" s="141">
        <v>2</v>
      </c>
      <c r="BA8" s="141">
        <v>50</v>
      </c>
    </row>
    <row r="9" spans="1:53" x14ac:dyDescent="0.2">
      <c r="A9" s="139">
        <v>70</v>
      </c>
      <c r="B9" s="141">
        <v>4</v>
      </c>
      <c r="C9" s="141">
        <v>2</v>
      </c>
      <c r="D9" s="141">
        <v>4</v>
      </c>
      <c r="E9" s="141">
        <v>4</v>
      </c>
      <c r="F9" s="141">
        <v>2</v>
      </c>
      <c r="G9" s="141">
        <v>1</v>
      </c>
      <c r="H9" s="141">
        <v>8</v>
      </c>
      <c r="I9" s="141">
        <v>1</v>
      </c>
      <c r="J9" s="141">
        <v>1</v>
      </c>
      <c r="K9" s="141">
        <v>2</v>
      </c>
      <c r="L9" s="141">
        <v>1</v>
      </c>
      <c r="M9" s="141">
        <v>4</v>
      </c>
      <c r="N9" s="141">
        <v>1</v>
      </c>
      <c r="O9" s="141">
        <v>1</v>
      </c>
      <c r="P9" s="141">
        <v>1</v>
      </c>
      <c r="Q9" s="141">
        <v>3</v>
      </c>
      <c r="R9" s="141">
        <v>3</v>
      </c>
      <c r="S9" s="141">
        <v>2</v>
      </c>
      <c r="T9" s="141">
        <v>1</v>
      </c>
      <c r="U9" s="141">
        <v>3</v>
      </c>
      <c r="V9" s="141"/>
      <c r="W9" s="141"/>
      <c r="X9" s="141"/>
      <c r="Y9" s="141">
        <v>1</v>
      </c>
      <c r="Z9" s="141">
        <v>1</v>
      </c>
      <c r="AA9" s="141">
        <v>3</v>
      </c>
      <c r="AB9" s="141"/>
      <c r="AC9" s="141"/>
      <c r="AD9" s="141">
        <v>2</v>
      </c>
      <c r="AE9" s="141">
        <v>1</v>
      </c>
      <c r="AF9" s="141">
        <v>1</v>
      </c>
      <c r="AG9" s="141">
        <v>3</v>
      </c>
      <c r="AH9" s="141">
        <v>2</v>
      </c>
      <c r="AI9" s="141">
        <v>1</v>
      </c>
      <c r="AJ9" s="141">
        <v>1</v>
      </c>
      <c r="AK9" s="141">
        <v>2</v>
      </c>
      <c r="AL9" s="141">
        <v>1</v>
      </c>
      <c r="AM9" s="141">
        <v>2</v>
      </c>
      <c r="AN9" s="141">
        <v>1</v>
      </c>
      <c r="AO9" s="141">
        <v>1</v>
      </c>
      <c r="AP9" s="141">
        <v>2</v>
      </c>
      <c r="AQ9" s="141">
        <v>1</v>
      </c>
      <c r="AR9" s="141">
        <v>5</v>
      </c>
      <c r="AS9" s="141">
        <v>1</v>
      </c>
      <c r="AT9" s="141">
        <v>1</v>
      </c>
      <c r="AU9" s="141">
        <v>2</v>
      </c>
      <c r="AV9" s="141">
        <v>1</v>
      </c>
      <c r="AW9" s="141">
        <v>1</v>
      </c>
      <c r="AX9" s="141">
        <v>2</v>
      </c>
      <c r="AY9" s="141">
        <v>3</v>
      </c>
      <c r="AZ9" s="141">
        <v>1</v>
      </c>
      <c r="BA9" s="141">
        <v>50</v>
      </c>
    </row>
    <row r="10" spans="1:53" x14ac:dyDescent="0.2">
      <c r="A10" s="139">
        <v>71</v>
      </c>
      <c r="B10" s="141">
        <v>5</v>
      </c>
      <c r="C10" s="141">
        <v>2</v>
      </c>
      <c r="D10" s="141">
        <v>3</v>
      </c>
      <c r="E10" s="141">
        <v>3</v>
      </c>
      <c r="F10" s="141">
        <v>3</v>
      </c>
      <c r="G10" s="141">
        <v>1</v>
      </c>
      <c r="H10" s="141">
        <v>5</v>
      </c>
      <c r="I10" s="141">
        <v>2</v>
      </c>
      <c r="J10" s="141">
        <v>1</v>
      </c>
      <c r="K10" s="141">
        <v>1</v>
      </c>
      <c r="L10" s="141">
        <v>1</v>
      </c>
      <c r="M10" s="141">
        <v>3</v>
      </c>
      <c r="N10" s="141">
        <v>2</v>
      </c>
      <c r="O10" s="141">
        <v>2</v>
      </c>
      <c r="P10" s="141">
        <v>2</v>
      </c>
      <c r="Q10" s="141">
        <v>2</v>
      </c>
      <c r="R10" s="141">
        <v>2</v>
      </c>
      <c r="S10" s="141">
        <v>2</v>
      </c>
      <c r="T10" s="141">
        <v>2</v>
      </c>
      <c r="U10" s="141">
        <v>2</v>
      </c>
      <c r="V10" s="141">
        <v>2</v>
      </c>
      <c r="W10" s="141">
        <v>2</v>
      </c>
      <c r="X10" s="141">
        <v>2</v>
      </c>
      <c r="Y10" s="141"/>
      <c r="Z10" s="141"/>
      <c r="AA10" s="141"/>
      <c r="AB10" s="141"/>
      <c r="AC10" s="141"/>
      <c r="AD10" s="141">
        <v>2</v>
      </c>
      <c r="AE10" s="141">
        <v>2</v>
      </c>
      <c r="AF10" s="141">
        <v>2</v>
      </c>
      <c r="AG10" s="141">
        <v>2</v>
      </c>
      <c r="AH10" s="141">
        <v>2</v>
      </c>
      <c r="AI10" s="141">
        <v>2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1</v>
      </c>
      <c r="AP10" s="141">
        <v>1</v>
      </c>
      <c r="AQ10" s="141">
        <v>1</v>
      </c>
      <c r="AR10" s="141">
        <v>5</v>
      </c>
      <c r="AS10" s="141">
        <v>1</v>
      </c>
      <c r="AT10" s="141">
        <v>2</v>
      </c>
      <c r="AU10" s="141">
        <v>2</v>
      </c>
      <c r="AV10" s="141">
        <v>2</v>
      </c>
      <c r="AW10" s="141">
        <v>2</v>
      </c>
      <c r="AX10" s="141">
        <v>1</v>
      </c>
      <c r="AY10" s="141">
        <v>2</v>
      </c>
      <c r="AZ10" s="141">
        <v>2</v>
      </c>
      <c r="BA10" s="141">
        <v>50</v>
      </c>
    </row>
    <row r="11" spans="1:53" x14ac:dyDescent="0.2">
      <c r="A11" s="139">
        <v>72</v>
      </c>
      <c r="B11" s="141">
        <v>3</v>
      </c>
      <c r="C11" s="141">
        <v>2</v>
      </c>
      <c r="D11" s="141">
        <v>3</v>
      </c>
      <c r="E11" s="141">
        <v>3</v>
      </c>
      <c r="F11" s="141">
        <v>3</v>
      </c>
      <c r="G11" s="141">
        <v>1</v>
      </c>
      <c r="H11" s="141">
        <v>5</v>
      </c>
      <c r="I11" s="141">
        <v>2</v>
      </c>
      <c r="J11" s="141">
        <v>1</v>
      </c>
      <c r="K11" s="141">
        <v>2</v>
      </c>
      <c r="L11" s="141">
        <v>2</v>
      </c>
      <c r="M11" s="141">
        <v>3</v>
      </c>
      <c r="N11" s="141">
        <v>2</v>
      </c>
      <c r="O11" s="141">
        <v>2</v>
      </c>
      <c r="P11" s="141">
        <v>2</v>
      </c>
      <c r="Q11" s="141">
        <v>2</v>
      </c>
      <c r="R11" s="141">
        <v>2</v>
      </c>
      <c r="S11" s="141">
        <v>2</v>
      </c>
      <c r="T11" s="141">
        <v>1</v>
      </c>
      <c r="U11" s="141">
        <v>2</v>
      </c>
      <c r="V11" s="141">
        <v>2</v>
      </c>
      <c r="W11" s="141">
        <v>2</v>
      </c>
      <c r="X11" s="141">
        <v>2</v>
      </c>
      <c r="Y11" s="141"/>
      <c r="Z11" s="141"/>
      <c r="AA11" s="141"/>
      <c r="AB11" s="141"/>
      <c r="AC11" s="141"/>
      <c r="AD11" s="141">
        <v>2</v>
      </c>
      <c r="AE11" s="141">
        <v>1</v>
      </c>
      <c r="AF11" s="141">
        <v>2</v>
      </c>
      <c r="AG11" s="141">
        <v>2</v>
      </c>
      <c r="AH11" s="141">
        <v>2</v>
      </c>
      <c r="AI11" s="141">
        <v>1</v>
      </c>
      <c r="AJ11" s="141">
        <v>2</v>
      </c>
      <c r="AK11" s="141">
        <v>1</v>
      </c>
      <c r="AL11" s="141">
        <v>1</v>
      </c>
      <c r="AM11" s="141">
        <v>2</v>
      </c>
      <c r="AN11" s="141">
        <v>2</v>
      </c>
      <c r="AO11" s="141">
        <v>2</v>
      </c>
      <c r="AP11" s="141">
        <v>2</v>
      </c>
      <c r="AQ11" s="141">
        <v>2</v>
      </c>
      <c r="AR11" s="141">
        <v>5</v>
      </c>
      <c r="AS11" s="141">
        <v>3</v>
      </c>
      <c r="AT11" s="141">
        <v>2</v>
      </c>
      <c r="AU11" s="141">
        <v>2</v>
      </c>
      <c r="AV11" s="141">
        <v>1</v>
      </c>
      <c r="AW11" s="141">
        <v>2</v>
      </c>
      <c r="AX11" s="141">
        <v>2</v>
      </c>
      <c r="AY11" s="141">
        <v>3</v>
      </c>
      <c r="AZ11" s="141">
        <v>3</v>
      </c>
      <c r="BA11" s="141">
        <v>50</v>
      </c>
    </row>
    <row r="12" spans="1:53" x14ac:dyDescent="0.2">
      <c r="A12" s="139">
        <v>73</v>
      </c>
      <c r="B12" s="141">
        <v>4</v>
      </c>
      <c r="C12" s="141">
        <v>2</v>
      </c>
      <c r="D12" s="141">
        <v>5</v>
      </c>
      <c r="E12" s="141">
        <v>5</v>
      </c>
      <c r="F12" s="141">
        <v>3</v>
      </c>
      <c r="G12" s="141">
        <v>1</v>
      </c>
      <c r="H12" s="141">
        <v>6</v>
      </c>
      <c r="I12" s="141">
        <v>2</v>
      </c>
      <c r="J12" s="141">
        <v>1</v>
      </c>
      <c r="K12" s="141">
        <v>2</v>
      </c>
      <c r="L12" s="141">
        <v>1</v>
      </c>
      <c r="M12" s="141">
        <v>3</v>
      </c>
      <c r="N12" s="141">
        <v>2</v>
      </c>
      <c r="O12" s="141">
        <v>2</v>
      </c>
      <c r="P12" s="141">
        <v>2</v>
      </c>
      <c r="Q12" s="141">
        <v>2</v>
      </c>
      <c r="R12" s="141">
        <v>2</v>
      </c>
      <c r="S12" s="141">
        <v>2</v>
      </c>
      <c r="T12" s="141">
        <v>2</v>
      </c>
      <c r="U12" s="141">
        <v>2</v>
      </c>
      <c r="V12" s="141">
        <v>2</v>
      </c>
      <c r="W12" s="141">
        <v>2</v>
      </c>
      <c r="X12" s="141">
        <v>3</v>
      </c>
      <c r="Y12" s="141"/>
      <c r="Z12" s="141"/>
      <c r="AA12" s="141"/>
      <c r="AB12" s="141"/>
      <c r="AC12" s="141"/>
      <c r="AD12" s="141">
        <v>2</v>
      </c>
      <c r="AE12" s="141">
        <v>2</v>
      </c>
      <c r="AF12" s="141">
        <v>2</v>
      </c>
      <c r="AG12" s="141">
        <v>2</v>
      </c>
      <c r="AH12" s="141">
        <v>2</v>
      </c>
      <c r="AI12" s="141">
        <v>1</v>
      </c>
      <c r="AJ12" s="141">
        <v>1</v>
      </c>
      <c r="AK12" s="141">
        <v>1</v>
      </c>
      <c r="AL12" s="141">
        <v>2</v>
      </c>
      <c r="AM12" s="141">
        <v>2</v>
      </c>
      <c r="AN12" s="141">
        <v>1</v>
      </c>
      <c r="AO12" s="141">
        <v>2</v>
      </c>
      <c r="AP12" s="141">
        <v>1</v>
      </c>
      <c r="AQ12" s="141">
        <v>1</v>
      </c>
      <c r="AR12" s="141">
        <v>5</v>
      </c>
      <c r="AS12" s="141">
        <v>2</v>
      </c>
      <c r="AT12" s="141">
        <v>2</v>
      </c>
      <c r="AU12" s="141">
        <v>2</v>
      </c>
      <c r="AV12" s="141">
        <v>1</v>
      </c>
      <c r="AW12" s="141">
        <v>2</v>
      </c>
      <c r="AX12" s="141">
        <v>1</v>
      </c>
      <c r="AY12" s="141">
        <v>2</v>
      </c>
      <c r="AZ12" s="141">
        <v>3</v>
      </c>
      <c r="BA12" s="141">
        <v>50</v>
      </c>
    </row>
    <row r="13" spans="1:53" x14ac:dyDescent="0.2">
      <c r="A13" s="139">
        <v>74</v>
      </c>
      <c r="B13" s="141">
        <v>4</v>
      </c>
      <c r="C13" s="141">
        <v>2</v>
      </c>
      <c r="D13" s="141">
        <v>6</v>
      </c>
      <c r="E13" s="141">
        <v>6</v>
      </c>
      <c r="F13" s="141">
        <v>3</v>
      </c>
      <c r="G13" s="141">
        <v>1</v>
      </c>
      <c r="H13" s="141">
        <v>7</v>
      </c>
      <c r="I13" s="141">
        <v>2</v>
      </c>
      <c r="J13" s="141">
        <v>1</v>
      </c>
      <c r="K13" s="141">
        <v>2</v>
      </c>
      <c r="L13" s="141">
        <v>2</v>
      </c>
      <c r="M13" s="141">
        <v>3</v>
      </c>
      <c r="N13" s="141">
        <v>2</v>
      </c>
      <c r="O13" s="141">
        <v>2</v>
      </c>
      <c r="P13" s="141">
        <v>2</v>
      </c>
      <c r="Q13" s="141">
        <v>2</v>
      </c>
      <c r="R13" s="141">
        <v>2</v>
      </c>
      <c r="S13" s="141">
        <v>2</v>
      </c>
      <c r="T13" s="141">
        <v>2</v>
      </c>
      <c r="U13" s="141">
        <v>2</v>
      </c>
      <c r="V13" s="141">
        <v>2</v>
      </c>
      <c r="W13" s="141">
        <v>2</v>
      </c>
      <c r="X13" s="141">
        <v>1</v>
      </c>
      <c r="Y13" s="141"/>
      <c r="Z13" s="141"/>
      <c r="AA13" s="141"/>
      <c r="AB13" s="141"/>
      <c r="AC13" s="141"/>
      <c r="AD13" s="141">
        <v>1</v>
      </c>
      <c r="AE13" s="141">
        <v>1</v>
      </c>
      <c r="AF13" s="141">
        <v>1</v>
      </c>
      <c r="AG13" s="141">
        <v>1</v>
      </c>
      <c r="AH13" s="141">
        <v>1</v>
      </c>
      <c r="AI13" s="141">
        <v>1</v>
      </c>
      <c r="AJ13" s="141">
        <v>1</v>
      </c>
      <c r="AK13" s="141">
        <v>1</v>
      </c>
      <c r="AL13" s="141">
        <v>1</v>
      </c>
      <c r="AM13" s="141">
        <v>1</v>
      </c>
      <c r="AN13" s="141">
        <v>1</v>
      </c>
      <c r="AO13" s="141">
        <v>1</v>
      </c>
      <c r="AP13" s="141">
        <v>1</v>
      </c>
      <c r="AQ13" s="141">
        <v>1</v>
      </c>
      <c r="AR13" s="141">
        <v>3</v>
      </c>
      <c r="AS13" s="141">
        <v>1</v>
      </c>
      <c r="AT13" s="141">
        <v>2</v>
      </c>
      <c r="AU13" s="141">
        <v>2</v>
      </c>
      <c r="AV13" s="141">
        <v>1</v>
      </c>
      <c r="AW13" s="141">
        <v>1</v>
      </c>
      <c r="AX13" s="141">
        <v>1</v>
      </c>
      <c r="AY13" s="141">
        <v>1</v>
      </c>
      <c r="AZ13" s="141">
        <v>2</v>
      </c>
      <c r="BA13" s="141">
        <v>50</v>
      </c>
    </row>
    <row r="14" spans="1:53" x14ac:dyDescent="0.2">
      <c r="A14" s="139">
        <v>75</v>
      </c>
      <c r="B14" s="141">
        <v>4</v>
      </c>
      <c r="C14" s="141">
        <v>2</v>
      </c>
      <c r="D14" s="141">
        <v>3</v>
      </c>
      <c r="E14" s="141">
        <v>3</v>
      </c>
      <c r="F14" s="141">
        <v>3</v>
      </c>
      <c r="G14" s="141">
        <v>1</v>
      </c>
      <c r="H14" s="141">
        <v>5</v>
      </c>
      <c r="I14" s="141">
        <v>2</v>
      </c>
      <c r="J14" s="141">
        <v>1</v>
      </c>
      <c r="K14" s="141">
        <v>2</v>
      </c>
      <c r="L14" s="141">
        <v>2</v>
      </c>
      <c r="M14" s="141">
        <v>3</v>
      </c>
      <c r="N14" s="141">
        <v>2</v>
      </c>
      <c r="O14" s="141">
        <v>2</v>
      </c>
      <c r="P14" s="141">
        <v>2</v>
      </c>
      <c r="Q14" s="141">
        <v>2</v>
      </c>
      <c r="R14" s="141">
        <v>2</v>
      </c>
      <c r="S14" s="141">
        <v>2</v>
      </c>
      <c r="T14" s="141">
        <v>1</v>
      </c>
      <c r="U14" s="141">
        <v>2</v>
      </c>
      <c r="V14" s="141">
        <v>2</v>
      </c>
      <c r="W14" s="141">
        <v>2</v>
      </c>
      <c r="X14" s="141">
        <v>2</v>
      </c>
      <c r="Y14" s="141"/>
      <c r="Z14" s="141"/>
      <c r="AA14" s="141"/>
      <c r="AB14" s="141"/>
      <c r="AC14" s="141"/>
      <c r="AD14" s="141">
        <v>2</v>
      </c>
      <c r="AE14" s="141">
        <v>2</v>
      </c>
      <c r="AF14" s="141">
        <v>2</v>
      </c>
      <c r="AG14" s="141">
        <v>2</v>
      </c>
      <c r="AH14" s="141">
        <v>2</v>
      </c>
      <c r="AI14" s="141">
        <v>2</v>
      </c>
      <c r="AJ14" s="141">
        <v>2</v>
      </c>
      <c r="AK14" s="141">
        <v>2</v>
      </c>
      <c r="AL14" s="141">
        <v>2</v>
      </c>
      <c r="AM14" s="141">
        <v>2</v>
      </c>
      <c r="AN14" s="141">
        <v>2</v>
      </c>
      <c r="AO14" s="141">
        <v>2</v>
      </c>
      <c r="AP14" s="141">
        <v>2</v>
      </c>
      <c r="AQ14" s="141">
        <v>1</v>
      </c>
      <c r="AR14" s="141">
        <v>3</v>
      </c>
      <c r="AS14" s="141">
        <v>1</v>
      </c>
      <c r="AT14" s="141">
        <v>1</v>
      </c>
      <c r="AU14" s="141">
        <v>2</v>
      </c>
      <c r="AV14" s="141">
        <v>1</v>
      </c>
      <c r="AW14" s="141">
        <v>2</v>
      </c>
      <c r="AX14" s="141">
        <v>1</v>
      </c>
      <c r="AY14" s="141">
        <v>2</v>
      </c>
      <c r="AZ14" s="141">
        <v>3</v>
      </c>
      <c r="BA14" s="141">
        <v>50</v>
      </c>
    </row>
    <row r="15" spans="1:53" x14ac:dyDescent="0.2">
      <c r="A15" s="139">
        <v>76</v>
      </c>
      <c r="B15" s="141">
        <v>3</v>
      </c>
      <c r="C15" s="141">
        <v>2</v>
      </c>
      <c r="D15" s="141">
        <v>5</v>
      </c>
      <c r="E15" s="141">
        <v>5</v>
      </c>
      <c r="F15" s="141">
        <v>3</v>
      </c>
      <c r="G15" s="141">
        <v>1</v>
      </c>
      <c r="H15" s="141">
        <v>5</v>
      </c>
      <c r="I15" s="141">
        <v>2</v>
      </c>
      <c r="J15" s="141">
        <v>1</v>
      </c>
      <c r="K15" s="141">
        <v>2</v>
      </c>
      <c r="L15" s="141">
        <v>1</v>
      </c>
      <c r="M15" s="141">
        <v>3</v>
      </c>
      <c r="N15" s="141">
        <v>2</v>
      </c>
      <c r="O15" s="141">
        <v>2</v>
      </c>
      <c r="P15" s="141">
        <v>2</v>
      </c>
      <c r="Q15" s="141">
        <v>2</v>
      </c>
      <c r="R15" s="141">
        <v>2</v>
      </c>
      <c r="S15" s="141">
        <v>2</v>
      </c>
      <c r="T15" s="141">
        <v>1</v>
      </c>
      <c r="U15" s="141">
        <v>2</v>
      </c>
      <c r="V15" s="141">
        <v>2</v>
      </c>
      <c r="W15" s="141">
        <v>2</v>
      </c>
      <c r="X15" s="141">
        <v>1</v>
      </c>
      <c r="Y15" s="141"/>
      <c r="Z15" s="141"/>
      <c r="AA15" s="141"/>
      <c r="AB15" s="141"/>
      <c r="AC15" s="141"/>
      <c r="AD15" s="141">
        <v>2</v>
      </c>
      <c r="AE15" s="141">
        <v>2</v>
      </c>
      <c r="AF15" s="141">
        <v>2</v>
      </c>
      <c r="AG15" s="141">
        <v>2</v>
      </c>
      <c r="AH15" s="141">
        <v>2</v>
      </c>
      <c r="AI15" s="141">
        <v>1</v>
      </c>
      <c r="AJ15" s="141">
        <v>2</v>
      </c>
      <c r="AK15" s="141">
        <v>2</v>
      </c>
      <c r="AL15" s="141">
        <v>1</v>
      </c>
      <c r="AM15" s="141">
        <v>2</v>
      </c>
      <c r="AN15" s="141">
        <v>1</v>
      </c>
      <c r="AO15" s="141">
        <v>2</v>
      </c>
      <c r="AP15" s="141">
        <v>2</v>
      </c>
      <c r="AQ15" s="141">
        <v>2</v>
      </c>
      <c r="AR15" s="141">
        <v>5</v>
      </c>
      <c r="AS15" s="141">
        <v>2</v>
      </c>
      <c r="AT15" s="141">
        <v>1</v>
      </c>
      <c r="AU15" s="141">
        <v>2</v>
      </c>
      <c r="AV15" s="141">
        <v>2</v>
      </c>
      <c r="AW15" s="141">
        <v>2</v>
      </c>
      <c r="AX15" s="141">
        <v>1</v>
      </c>
      <c r="AY15" s="141">
        <v>2</v>
      </c>
      <c r="AZ15" s="141">
        <v>3</v>
      </c>
      <c r="BA15" s="141">
        <v>50</v>
      </c>
    </row>
    <row r="16" spans="1:53" x14ac:dyDescent="0.2">
      <c r="A16" s="139">
        <v>77</v>
      </c>
      <c r="B16" s="141">
        <v>5</v>
      </c>
      <c r="C16" s="141">
        <v>2</v>
      </c>
      <c r="D16" s="141">
        <v>7</v>
      </c>
      <c r="E16" s="141">
        <v>7</v>
      </c>
      <c r="F16" s="141">
        <v>3</v>
      </c>
      <c r="G16" s="141">
        <v>1</v>
      </c>
      <c r="H16" s="141">
        <v>5</v>
      </c>
      <c r="I16" s="141">
        <v>2</v>
      </c>
      <c r="J16" s="141">
        <v>1</v>
      </c>
      <c r="K16" s="141">
        <v>2</v>
      </c>
      <c r="L16" s="141">
        <v>1</v>
      </c>
      <c r="M16" s="141">
        <v>3</v>
      </c>
      <c r="N16" s="141">
        <v>2</v>
      </c>
      <c r="O16" s="141">
        <v>2</v>
      </c>
      <c r="P16" s="141">
        <v>2</v>
      </c>
      <c r="Q16" s="141">
        <v>2</v>
      </c>
      <c r="R16" s="141">
        <v>2</v>
      </c>
      <c r="S16" s="141">
        <v>2</v>
      </c>
      <c r="T16" s="141">
        <v>1</v>
      </c>
      <c r="U16" s="141">
        <v>2</v>
      </c>
      <c r="V16" s="141">
        <v>1</v>
      </c>
      <c r="W16" s="141">
        <v>1</v>
      </c>
      <c r="X16" s="141">
        <v>1</v>
      </c>
      <c r="Y16" s="141"/>
      <c r="Z16" s="141"/>
      <c r="AA16" s="141"/>
      <c r="AB16" s="141"/>
      <c r="AC16" s="141"/>
      <c r="AD16" s="141">
        <v>2</v>
      </c>
      <c r="AE16" s="141">
        <v>2</v>
      </c>
      <c r="AF16" s="141">
        <v>2</v>
      </c>
      <c r="AG16" s="141">
        <v>2</v>
      </c>
      <c r="AH16" s="141">
        <v>2</v>
      </c>
      <c r="AI16" s="141">
        <v>2</v>
      </c>
      <c r="AJ16" s="141">
        <v>1</v>
      </c>
      <c r="AK16" s="141">
        <v>2</v>
      </c>
      <c r="AL16" s="141">
        <v>2</v>
      </c>
      <c r="AM16" s="141">
        <v>1</v>
      </c>
      <c r="AN16" s="141">
        <v>2</v>
      </c>
      <c r="AO16" s="141">
        <v>3</v>
      </c>
      <c r="AP16" s="141">
        <v>2</v>
      </c>
      <c r="AQ16" s="141">
        <v>2</v>
      </c>
      <c r="AR16" s="141">
        <v>5</v>
      </c>
      <c r="AS16" s="141">
        <v>3</v>
      </c>
      <c r="AT16" s="141">
        <v>3</v>
      </c>
      <c r="AU16" s="141">
        <v>3</v>
      </c>
      <c r="AV16" s="141">
        <v>3</v>
      </c>
      <c r="AW16" s="141">
        <v>3</v>
      </c>
      <c r="AX16" s="141">
        <v>2</v>
      </c>
      <c r="AY16" s="141">
        <v>1</v>
      </c>
      <c r="AZ16" s="141">
        <v>2</v>
      </c>
      <c r="BA16" s="141">
        <v>50</v>
      </c>
    </row>
    <row r="17" spans="1:53" x14ac:dyDescent="0.2">
      <c r="A17" s="139">
        <v>78</v>
      </c>
      <c r="B17" s="141">
        <v>5</v>
      </c>
      <c r="C17" s="141">
        <v>1</v>
      </c>
      <c r="D17" s="141">
        <v>4</v>
      </c>
      <c r="E17" s="141">
        <v>4</v>
      </c>
      <c r="F17" s="141">
        <v>3</v>
      </c>
      <c r="G17" s="141">
        <v>1</v>
      </c>
      <c r="H17" s="141">
        <v>5</v>
      </c>
      <c r="I17" s="141">
        <v>2</v>
      </c>
      <c r="J17" s="141">
        <v>1</v>
      </c>
      <c r="K17" s="141">
        <v>2</v>
      </c>
      <c r="L17" s="141">
        <v>1</v>
      </c>
      <c r="M17" s="141">
        <v>3</v>
      </c>
      <c r="N17" s="141">
        <v>2</v>
      </c>
      <c r="O17" s="141">
        <v>2</v>
      </c>
      <c r="P17" s="141">
        <v>3</v>
      </c>
      <c r="Q17" s="141">
        <v>3</v>
      </c>
      <c r="R17" s="141">
        <v>2</v>
      </c>
      <c r="S17" s="141">
        <v>3</v>
      </c>
      <c r="T17" s="141">
        <v>1</v>
      </c>
      <c r="U17" s="141">
        <v>2</v>
      </c>
      <c r="V17" s="141">
        <v>2</v>
      </c>
      <c r="W17" s="141">
        <v>2</v>
      </c>
      <c r="X17" s="141">
        <v>2</v>
      </c>
      <c r="Y17" s="141"/>
      <c r="Z17" s="141"/>
      <c r="AA17" s="141"/>
      <c r="AB17" s="141"/>
      <c r="AC17" s="141"/>
      <c r="AD17" s="141">
        <v>2</v>
      </c>
      <c r="AE17" s="141">
        <v>2</v>
      </c>
      <c r="AF17" s="141">
        <v>2</v>
      </c>
      <c r="AG17" s="141">
        <v>2</v>
      </c>
      <c r="AH17" s="141">
        <v>2</v>
      </c>
      <c r="AI17" s="141">
        <v>1</v>
      </c>
      <c r="AJ17" s="141">
        <v>2</v>
      </c>
      <c r="AK17" s="141">
        <v>1</v>
      </c>
      <c r="AL17" s="141">
        <v>2</v>
      </c>
      <c r="AM17" s="141">
        <v>3</v>
      </c>
      <c r="AN17" s="141">
        <v>2</v>
      </c>
      <c r="AO17" s="141">
        <v>2</v>
      </c>
      <c r="AP17" s="141">
        <v>2</v>
      </c>
      <c r="AQ17" s="141">
        <v>2</v>
      </c>
      <c r="AR17" s="141">
        <v>3</v>
      </c>
      <c r="AS17" s="141">
        <v>2</v>
      </c>
      <c r="AT17" s="141">
        <v>2</v>
      </c>
      <c r="AU17" s="141">
        <v>2</v>
      </c>
      <c r="AV17" s="141">
        <v>1</v>
      </c>
      <c r="AW17" s="141">
        <v>2</v>
      </c>
      <c r="AX17" s="141">
        <v>1</v>
      </c>
      <c r="AY17" s="141">
        <v>1</v>
      </c>
      <c r="AZ17" s="141">
        <v>2</v>
      </c>
      <c r="BA17" s="141">
        <v>50</v>
      </c>
    </row>
    <row r="18" spans="1:53" x14ac:dyDescent="0.2">
      <c r="A18" s="139">
        <v>79</v>
      </c>
      <c r="B18" s="141">
        <v>3</v>
      </c>
      <c r="C18" s="141">
        <v>1</v>
      </c>
      <c r="D18" s="141">
        <v>1</v>
      </c>
      <c r="E18" s="141">
        <v>1</v>
      </c>
      <c r="F18" s="141">
        <v>3</v>
      </c>
      <c r="G18" s="141">
        <v>1</v>
      </c>
      <c r="H18" s="141">
        <v>5</v>
      </c>
      <c r="I18" s="141">
        <v>2</v>
      </c>
      <c r="J18" s="141">
        <v>1</v>
      </c>
      <c r="K18" s="141">
        <v>2</v>
      </c>
      <c r="L18" s="141">
        <v>1</v>
      </c>
      <c r="M18" s="141">
        <v>3</v>
      </c>
      <c r="N18" s="141">
        <v>1</v>
      </c>
      <c r="O18" s="141">
        <v>2</v>
      </c>
      <c r="P18" s="141">
        <v>2</v>
      </c>
      <c r="Q18" s="141">
        <v>2</v>
      </c>
      <c r="R18" s="141">
        <v>2</v>
      </c>
      <c r="S18" s="141">
        <v>1</v>
      </c>
      <c r="T18" s="141">
        <v>2</v>
      </c>
      <c r="U18" s="141">
        <v>3</v>
      </c>
      <c r="V18" s="141">
        <v>1</v>
      </c>
      <c r="W18" s="141">
        <v>2</v>
      </c>
      <c r="X18" s="141">
        <v>2</v>
      </c>
      <c r="Y18" s="141"/>
      <c r="Z18" s="141"/>
      <c r="AA18" s="141"/>
      <c r="AB18" s="141"/>
      <c r="AC18" s="141"/>
      <c r="AD18" s="141">
        <v>2</v>
      </c>
      <c r="AE18" s="141">
        <v>2</v>
      </c>
      <c r="AF18" s="141">
        <v>2</v>
      </c>
      <c r="AG18" s="141">
        <v>2</v>
      </c>
      <c r="AH18" s="141">
        <v>2</v>
      </c>
      <c r="AI18" s="141">
        <v>2</v>
      </c>
      <c r="AJ18" s="141">
        <v>2</v>
      </c>
      <c r="AK18" s="141">
        <v>2</v>
      </c>
      <c r="AL18" s="141">
        <v>1</v>
      </c>
      <c r="AM18" s="141">
        <v>2</v>
      </c>
      <c r="AN18" s="141">
        <v>2</v>
      </c>
      <c r="AO18" s="141">
        <v>2</v>
      </c>
      <c r="AP18" s="141">
        <v>2</v>
      </c>
      <c r="AQ18" s="141">
        <v>1</v>
      </c>
      <c r="AR18" s="141">
        <v>5</v>
      </c>
      <c r="AS18" s="141">
        <v>1</v>
      </c>
      <c r="AT18" s="141">
        <v>1</v>
      </c>
      <c r="AU18" s="141">
        <v>2</v>
      </c>
      <c r="AV18" s="141">
        <v>1</v>
      </c>
      <c r="AW18" s="141">
        <v>1</v>
      </c>
      <c r="AX18" s="141">
        <v>1</v>
      </c>
      <c r="AY18" s="141">
        <v>3</v>
      </c>
      <c r="AZ18" s="141">
        <v>1</v>
      </c>
      <c r="BA18" s="141">
        <v>50</v>
      </c>
    </row>
    <row r="19" spans="1:53" x14ac:dyDescent="0.2">
      <c r="A19" s="139">
        <v>80</v>
      </c>
      <c r="B19" s="141">
        <v>2</v>
      </c>
      <c r="C19" s="141">
        <v>2</v>
      </c>
      <c r="D19" s="141">
        <v>2</v>
      </c>
      <c r="E19" s="141">
        <v>2</v>
      </c>
      <c r="F19" s="141">
        <v>3</v>
      </c>
      <c r="G19" s="141">
        <v>1</v>
      </c>
      <c r="H19" s="141">
        <v>5</v>
      </c>
      <c r="I19" s="141">
        <v>2</v>
      </c>
      <c r="J19" s="141">
        <v>1</v>
      </c>
      <c r="K19" s="141">
        <v>2</v>
      </c>
      <c r="L19" s="141">
        <v>1</v>
      </c>
      <c r="M19" s="141">
        <v>3</v>
      </c>
      <c r="N19" s="141">
        <v>2</v>
      </c>
      <c r="O19" s="141">
        <v>2</v>
      </c>
      <c r="P19" s="141">
        <v>1</v>
      </c>
      <c r="Q19" s="141">
        <v>2</v>
      </c>
      <c r="R19" s="141">
        <v>2</v>
      </c>
      <c r="S19" s="141">
        <v>1</v>
      </c>
      <c r="T19" s="141">
        <v>2</v>
      </c>
      <c r="U19" s="141">
        <v>3</v>
      </c>
      <c r="V19" s="141">
        <v>1</v>
      </c>
      <c r="W19" s="141">
        <v>2</v>
      </c>
      <c r="X19" s="141">
        <v>2</v>
      </c>
      <c r="Y19" s="141"/>
      <c r="Z19" s="141"/>
      <c r="AA19" s="141"/>
      <c r="AB19" s="141"/>
      <c r="AC19" s="141"/>
      <c r="AD19" s="141">
        <v>2</v>
      </c>
      <c r="AE19" s="141">
        <v>3</v>
      </c>
      <c r="AF19" s="141">
        <v>2</v>
      </c>
      <c r="AG19" s="141">
        <v>2</v>
      </c>
      <c r="AH19" s="141">
        <v>2</v>
      </c>
      <c r="AI19" s="141">
        <v>2</v>
      </c>
      <c r="AJ19" s="141">
        <v>1</v>
      </c>
      <c r="AK19" s="141">
        <v>1</v>
      </c>
      <c r="AL19" s="141">
        <v>1</v>
      </c>
      <c r="AM19" s="141">
        <v>2</v>
      </c>
      <c r="AN19" s="141">
        <v>2</v>
      </c>
      <c r="AO19" s="141">
        <v>2</v>
      </c>
      <c r="AP19" s="141">
        <v>2</v>
      </c>
      <c r="AQ19" s="141">
        <v>1</v>
      </c>
      <c r="AR19" s="141">
        <v>5</v>
      </c>
      <c r="AS19" s="141">
        <v>2</v>
      </c>
      <c r="AT19" s="141">
        <v>2</v>
      </c>
      <c r="AU19" s="141">
        <v>2</v>
      </c>
      <c r="AV19" s="141">
        <v>1</v>
      </c>
      <c r="AW19" s="141">
        <v>1</v>
      </c>
      <c r="AX19" s="141">
        <v>1</v>
      </c>
      <c r="AY19" s="141">
        <v>1</v>
      </c>
      <c r="AZ19" s="141">
        <v>1</v>
      </c>
      <c r="BA19" s="141">
        <v>50</v>
      </c>
    </row>
    <row r="20" spans="1:53" x14ac:dyDescent="0.2">
      <c r="A20" s="139">
        <v>81</v>
      </c>
      <c r="B20" s="141">
        <v>5</v>
      </c>
      <c r="C20" s="141">
        <v>1</v>
      </c>
      <c r="D20" s="141">
        <v>7</v>
      </c>
      <c r="E20" s="141">
        <v>7</v>
      </c>
      <c r="F20" s="141">
        <v>3</v>
      </c>
      <c r="G20" s="141">
        <v>1</v>
      </c>
      <c r="H20" s="141">
        <v>4</v>
      </c>
      <c r="I20" s="141">
        <v>3</v>
      </c>
      <c r="J20" s="141">
        <v>2</v>
      </c>
      <c r="K20" s="141">
        <v>2</v>
      </c>
      <c r="L20" s="141">
        <v>1</v>
      </c>
      <c r="M20" s="141">
        <v>3</v>
      </c>
      <c r="N20" s="141">
        <v>2</v>
      </c>
      <c r="O20" s="141">
        <v>2</v>
      </c>
      <c r="P20" s="141">
        <v>2</v>
      </c>
      <c r="Q20" s="141">
        <v>2</v>
      </c>
      <c r="R20" s="141">
        <v>2</v>
      </c>
      <c r="S20" s="141">
        <v>2</v>
      </c>
      <c r="T20" s="141">
        <v>2</v>
      </c>
      <c r="U20" s="141">
        <v>3</v>
      </c>
      <c r="V20" s="141">
        <v>1</v>
      </c>
      <c r="W20" s="141">
        <v>2</v>
      </c>
      <c r="X20" s="141">
        <v>3</v>
      </c>
      <c r="Y20" s="141"/>
      <c r="Z20" s="141"/>
      <c r="AA20" s="141"/>
      <c r="AB20" s="141"/>
      <c r="AC20" s="141"/>
      <c r="AD20" s="141">
        <v>2</v>
      </c>
      <c r="AE20" s="141">
        <v>2</v>
      </c>
      <c r="AF20" s="141">
        <v>1</v>
      </c>
      <c r="AG20" s="141">
        <v>2</v>
      </c>
      <c r="AH20" s="141">
        <v>2</v>
      </c>
      <c r="AI20" s="141">
        <v>2</v>
      </c>
      <c r="AJ20" s="141">
        <v>1</v>
      </c>
      <c r="AK20" s="141">
        <v>2</v>
      </c>
      <c r="AL20" s="141">
        <v>1</v>
      </c>
      <c r="AM20" s="141">
        <v>2</v>
      </c>
      <c r="AN20" s="141">
        <v>2</v>
      </c>
      <c r="AO20" s="141">
        <v>2</v>
      </c>
      <c r="AP20" s="141">
        <v>2</v>
      </c>
      <c r="AQ20" s="141">
        <v>1</v>
      </c>
      <c r="AR20" s="141">
        <v>5</v>
      </c>
      <c r="AS20" s="141">
        <v>1</v>
      </c>
      <c r="AT20" s="141">
        <v>1</v>
      </c>
      <c r="AU20" s="141">
        <v>2</v>
      </c>
      <c r="AV20" s="141">
        <v>1</v>
      </c>
      <c r="AW20" s="141">
        <v>1</v>
      </c>
      <c r="AX20" s="141">
        <v>2</v>
      </c>
      <c r="AY20" s="141">
        <v>2</v>
      </c>
      <c r="AZ20" s="141">
        <v>1</v>
      </c>
      <c r="BA20" s="141">
        <v>50</v>
      </c>
    </row>
    <row r="21" spans="1:53" x14ac:dyDescent="0.2">
      <c r="A21" s="139">
        <v>82</v>
      </c>
      <c r="B21" s="141">
        <v>5</v>
      </c>
      <c r="C21" s="141">
        <v>1</v>
      </c>
      <c r="D21" s="141">
        <v>6</v>
      </c>
      <c r="E21" s="141">
        <v>6</v>
      </c>
      <c r="F21" s="141">
        <v>3</v>
      </c>
      <c r="G21" s="141">
        <v>1</v>
      </c>
      <c r="H21" s="141">
        <v>5</v>
      </c>
      <c r="I21" s="141">
        <v>1</v>
      </c>
      <c r="J21" s="141">
        <v>1</v>
      </c>
      <c r="K21" s="141">
        <v>2</v>
      </c>
      <c r="L21" s="141">
        <v>1</v>
      </c>
      <c r="M21" s="141">
        <v>3</v>
      </c>
      <c r="N21" s="141">
        <v>2</v>
      </c>
      <c r="O21" s="141">
        <v>2</v>
      </c>
      <c r="P21" s="141">
        <v>2</v>
      </c>
      <c r="Q21" s="141">
        <v>2</v>
      </c>
      <c r="R21" s="141">
        <v>2</v>
      </c>
      <c r="S21" s="141">
        <v>2</v>
      </c>
      <c r="T21" s="141">
        <v>1</v>
      </c>
      <c r="U21" s="141">
        <v>2</v>
      </c>
      <c r="V21" s="141">
        <v>2</v>
      </c>
      <c r="W21" s="141">
        <v>2</v>
      </c>
      <c r="X21" s="141">
        <v>2</v>
      </c>
      <c r="Y21" s="141"/>
      <c r="Z21" s="141"/>
      <c r="AA21" s="141"/>
      <c r="AB21" s="141"/>
      <c r="AC21" s="141"/>
      <c r="AD21" s="141">
        <v>1</v>
      </c>
      <c r="AE21" s="141">
        <v>1</v>
      </c>
      <c r="AF21" s="141">
        <v>1</v>
      </c>
      <c r="AG21" s="141">
        <v>1</v>
      </c>
      <c r="AH21" s="141">
        <v>1</v>
      </c>
      <c r="AI21" s="141">
        <v>2</v>
      </c>
      <c r="AJ21" s="141">
        <v>1</v>
      </c>
      <c r="AK21" s="141">
        <v>2</v>
      </c>
      <c r="AL21" s="141">
        <v>2</v>
      </c>
      <c r="AM21" s="141">
        <v>2</v>
      </c>
      <c r="AN21" s="141">
        <v>1</v>
      </c>
      <c r="AO21" s="141">
        <v>2</v>
      </c>
      <c r="AP21" s="141">
        <v>2</v>
      </c>
      <c r="AQ21" s="141">
        <v>1</v>
      </c>
      <c r="AR21" s="141">
        <v>5</v>
      </c>
      <c r="AS21" s="141">
        <v>2</v>
      </c>
      <c r="AT21" s="141">
        <v>1</v>
      </c>
      <c r="AU21" s="141">
        <v>2</v>
      </c>
      <c r="AV21" s="141">
        <v>2</v>
      </c>
      <c r="AW21" s="141">
        <v>1</v>
      </c>
      <c r="AX21" s="141">
        <v>1</v>
      </c>
      <c r="AY21" s="141">
        <v>1</v>
      </c>
      <c r="AZ21" s="141">
        <v>2</v>
      </c>
      <c r="BA21" s="141">
        <v>50</v>
      </c>
    </row>
    <row r="22" spans="1:53" x14ac:dyDescent="0.2">
      <c r="A22" s="139">
        <v>83</v>
      </c>
      <c r="B22" s="141">
        <v>4</v>
      </c>
      <c r="C22" s="141">
        <v>2</v>
      </c>
      <c r="D22" s="141">
        <v>5</v>
      </c>
      <c r="E22" s="141">
        <v>5</v>
      </c>
      <c r="F22" s="141">
        <v>3</v>
      </c>
      <c r="G22" s="141">
        <v>1</v>
      </c>
      <c r="H22" s="141">
        <v>5</v>
      </c>
      <c r="I22" s="141">
        <v>2</v>
      </c>
      <c r="J22" s="141">
        <v>1</v>
      </c>
      <c r="K22" s="141">
        <v>2</v>
      </c>
      <c r="L22" s="141">
        <v>1</v>
      </c>
      <c r="M22" s="141">
        <v>3</v>
      </c>
      <c r="N22" s="141">
        <v>3</v>
      </c>
      <c r="O22" s="141">
        <v>2</v>
      </c>
      <c r="P22" s="141">
        <v>2</v>
      </c>
      <c r="Q22" s="141">
        <v>2</v>
      </c>
      <c r="R22" s="141">
        <v>2</v>
      </c>
      <c r="S22" s="141">
        <v>1</v>
      </c>
      <c r="T22" s="141">
        <v>1</v>
      </c>
      <c r="U22" s="141">
        <v>2</v>
      </c>
      <c r="V22" s="141">
        <v>2</v>
      </c>
      <c r="W22" s="141">
        <v>2</v>
      </c>
      <c r="X22" s="141">
        <v>2</v>
      </c>
      <c r="Y22" s="141"/>
      <c r="Z22" s="141"/>
      <c r="AA22" s="141"/>
      <c r="AB22" s="141"/>
      <c r="AC22" s="141"/>
      <c r="AD22" s="141">
        <v>1</v>
      </c>
      <c r="AE22" s="141">
        <v>2</v>
      </c>
      <c r="AF22" s="141">
        <v>2</v>
      </c>
      <c r="AG22" s="141">
        <v>2</v>
      </c>
      <c r="AH22" s="141">
        <v>2</v>
      </c>
      <c r="AI22" s="141">
        <v>1</v>
      </c>
      <c r="AJ22" s="141">
        <v>1</v>
      </c>
      <c r="AK22" s="141">
        <v>2</v>
      </c>
      <c r="AL22" s="141">
        <v>2</v>
      </c>
      <c r="AM22" s="141">
        <v>2</v>
      </c>
      <c r="AN22" s="141">
        <v>2</v>
      </c>
      <c r="AO22" s="141">
        <v>2</v>
      </c>
      <c r="AP22" s="141">
        <v>2</v>
      </c>
      <c r="AQ22" s="141">
        <v>1</v>
      </c>
      <c r="AR22" s="141">
        <v>5</v>
      </c>
      <c r="AS22" s="141">
        <v>2</v>
      </c>
      <c r="AT22" s="141">
        <v>2</v>
      </c>
      <c r="AU22" s="141">
        <v>2</v>
      </c>
      <c r="AV22" s="141">
        <v>2</v>
      </c>
      <c r="AW22" s="141">
        <v>2</v>
      </c>
      <c r="AX22" s="141">
        <v>1</v>
      </c>
      <c r="AY22" s="141">
        <v>1</v>
      </c>
      <c r="AZ22" s="141">
        <v>3</v>
      </c>
      <c r="BA22" s="141">
        <v>50</v>
      </c>
    </row>
    <row r="23" spans="1:53" x14ac:dyDescent="0.2">
      <c r="A23" s="139">
        <v>84</v>
      </c>
      <c r="B23" s="141">
        <v>6</v>
      </c>
      <c r="C23" s="141">
        <v>1</v>
      </c>
      <c r="D23" s="141">
        <v>8</v>
      </c>
      <c r="E23" s="141">
        <v>8</v>
      </c>
      <c r="F23" s="141">
        <v>3</v>
      </c>
      <c r="G23" s="141">
        <v>1</v>
      </c>
      <c r="H23" s="141">
        <v>5</v>
      </c>
      <c r="I23" s="141">
        <v>2</v>
      </c>
      <c r="J23" s="141">
        <v>1</v>
      </c>
      <c r="K23" s="141">
        <v>2</v>
      </c>
      <c r="L23" s="141">
        <v>1</v>
      </c>
      <c r="M23" s="141">
        <v>3</v>
      </c>
      <c r="N23" s="141">
        <v>2</v>
      </c>
      <c r="O23" s="141">
        <v>2</v>
      </c>
      <c r="P23" s="141">
        <v>2</v>
      </c>
      <c r="Q23" s="141">
        <v>2</v>
      </c>
      <c r="R23" s="141">
        <v>2</v>
      </c>
      <c r="S23" s="141">
        <v>2</v>
      </c>
      <c r="T23" s="141">
        <v>1</v>
      </c>
      <c r="U23" s="141">
        <v>2</v>
      </c>
      <c r="V23" s="141">
        <v>2</v>
      </c>
      <c r="W23" s="141">
        <v>2</v>
      </c>
      <c r="X23" s="141">
        <v>2</v>
      </c>
      <c r="Y23" s="141"/>
      <c r="Z23" s="141"/>
      <c r="AA23" s="141"/>
      <c r="AB23" s="141"/>
      <c r="AC23" s="141"/>
      <c r="AD23" s="141">
        <v>2</v>
      </c>
      <c r="AE23" s="141">
        <v>2</v>
      </c>
      <c r="AF23" s="141">
        <v>2</v>
      </c>
      <c r="AG23" s="141">
        <v>1</v>
      </c>
      <c r="AH23" s="141">
        <v>1</v>
      </c>
      <c r="AI23" s="141">
        <v>1</v>
      </c>
      <c r="AJ23" s="141">
        <v>1</v>
      </c>
      <c r="AK23" s="141">
        <v>2</v>
      </c>
      <c r="AL23" s="141">
        <v>2</v>
      </c>
      <c r="AM23" s="141">
        <v>2</v>
      </c>
      <c r="AN23" s="141">
        <v>2</v>
      </c>
      <c r="AO23" s="141">
        <v>1</v>
      </c>
      <c r="AP23" s="141">
        <v>2</v>
      </c>
      <c r="AQ23" s="141">
        <v>2</v>
      </c>
      <c r="AR23" s="141">
        <v>5</v>
      </c>
      <c r="AS23" s="141">
        <v>2</v>
      </c>
      <c r="AT23" s="141">
        <v>2</v>
      </c>
      <c r="AU23" s="141">
        <v>2</v>
      </c>
      <c r="AV23" s="141">
        <v>2</v>
      </c>
      <c r="AW23" s="141">
        <v>2</v>
      </c>
      <c r="AX23" s="141">
        <v>1</v>
      </c>
      <c r="AY23" s="141">
        <v>1</v>
      </c>
      <c r="AZ23" s="141">
        <v>1</v>
      </c>
      <c r="BA23" s="141">
        <v>50</v>
      </c>
    </row>
    <row r="24" spans="1:53" x14ac:dyDescent="0.2">
      <c r="A24" s="139">
        <v>85</v>
      </c>
      <c r="B24" s="141">
        <v>4</v>
      </c>
      <c r="C24" s="141">
        <v>2</v>
      </c>
      <c r="D24" s="141">
        <v>4</v>
      </c>
      <c r="E24" s="141">
        <v>4</v>
      </c>
      <c r="F24" s="141">
        <v>3</v>
      </c>
      <c r="G24" s="141">
        <v>1</v>
      </c>
      <c r="H24" s="141">
        <v>5</v>
      </c>
      <c r="I24" s="141">
        <v>2</v>
      </c>
      <c r="J24" s="141">
        <v>1</v>
      </c>
      <c r="K24" s="141">
        <v>2</v>
      </c>
      <c r="L24" s="141">
        <v>1</v>
      </c>
      <c r="M24" s="141">
        <v>3</v>
      </c>
      <c r="N24" s="141">
        <v>2</v>
      </c>
      <c r="O24" s="141">
        <v>2</v>
      </c>
      <c r="P24" s="141">
        <v>2</v>
      </c>
      <c r="Q24" s="141">
        <v>2</v>
      </c>
      <c r="R24" s="141">
        <v>1</v>
      </c>
      <c r="S24" s="141">
        <v>2</v>
      </c>
      <c r="T24" s="141">
        <v>1</v>
      </c>
      <c r="U24" s="141">
        <v>2</v>
      </c>
      <c r="V24" s="141">
        <v>2</v>
      </c>
      <c r="W24" s="141">
        <v>2</v>
      </c>
      <c r="X24" s="141">
        <v>1</v>
      </c>
      <c r="Y24" s="141"/>
      <c r="Z24" s="141"/>
      <c r="AA24" s="141"/>
      <c r="AB24" s="141"/>
      <c r="AC24" s="141"/>
      <c r="AD24" s="141">
        <v>1</v>
      </c>
      <c r="AE24" s="141">
        <v>1</v>
      </c>
      <c r="AF24" s="141">
        <v>1</v>
      </c>
      <c r="AG24" s="141">
        <v>2</v>
      </c>
      <c r="AH24" s="141">
        <v>1</v>
      </c>
      <c r="AI24" s="141">
        <v>1</v>
      </c>
      <c r="AJ24" s="141">
        <v>2</v>
      </c>
      <c r="AK24" s="141">
        <v>2</v>
      </c>
      <c r="AL24" s="141">
        <v>2</v>
      </c>
      <c r="AM24" s="141">
        <v>2</v>
      </c>
      <c r="AN24" s="141">
        <v>2</v>
      </c>
      <c r="AO24" s="141">
        <v>2</v>
      </c>
      <c r="AP24" s="141">
        <v>2</v>
      </c>
      <c r="AQ24" s="141">
        <v>2</v>
      </c>
      <c r="AR24" s="141">
        <v>5</v>
      </c>
      <c r="AS24" s="141">
        <v>1</v>
      </c>
      <c r="AT24" s="141">
        <v>2</v>
      </c>
      <c r="AU24" s="141">
        <v>2</v>
      </c>
      <c r="AV24" s="141">
        <v>1</v>
      </c>
      <c r="AW24" s="141">
        <v>2</v>
      </c>
      <c r="AX24" s="141">
        <v>1</v>
      </c>
      <c r="AY24" s="141">
        <v>1</v>
      </c>
      <c r="AZ24" s="141">
        <v>1</v>
      </c>
      <c r="BA24" s="141">
        <v>50</v>
      </c>
    </row>
    <row r="25" spans="1:53" x14ac:dyDescent="0.2">
      <c r="A25" s="139">
        <v>86</v>
      </c>
      <c r="B25" s="141">
        <v>5</v>
      </c>
      <c r="C25" s="141">
        <v>1</v>
      </c>
      <c r="D25" s="141">
        <v>5</v>
      </c>
      <c r="E25" s="141">
        <v>5</v>
      </c>
      <c r="F25" s="141">
        <v>3</v>
      </c>
      <c r="G25" s="141">
        <v>1</v>
      </c>
      <c r="H25" s="141">
        <v>5</v>
      </c>
      <c r="I25" s="141">
        <v>2</v>
      </c>
      <c r="J25" s="141">
        <v>1</v>
      </c>
      <c r="K25" s="141">
        <v>2</v>
      </c>
      <c r="L25" s="141">
        <v>1</v>
      </c>
      <c r="M25" s="141">
        <v>3</v>
      </c>
      <c r="N25" s="141">
        <v>2</v>
      </c>
      <c r="O25" s="141">
        <v>2</v>
      </c>
      <c r="P25" s="141">
        <v>2</v>
      </c>
      <c r="Q25" s="141">
        <v>2</v>
      </c>
      <c r="R25" s="141">
        <v>2</v>
      </c>
      <c r="S25" s="141">
        <v>2</v>
      </c>
      <c r="T25" s="141">
        <v>1</v>
      </c>
      <c r="U25" s="141">
        <v>2</v>
      </c>
      <c r="V25" s="141">
        <v>2</v>
      </c>
      <c r="W25" s="141">
        <v>2</v>
      </c>
      <c r="X25" s="141">
        <v>2</v>
      </c>
      <c r="Y25" s="141"/>
      <c r="Z25" s="141"/>
      <c r="AA25" s="141"/>
      <c r="AB25" s="141"/>
      <c r="AC25" s="141"/>
      <c r="AD25" s="141">
        <v>2</v>
      </c>
      <c r="AE25" s="141">
        <v>2</v>
      </c>
      <c r="AF25" s="141">
        <v>1</v>
      </c>
      <c r="AG25" s="141">
        <v>2</v>
      </c>
      <c r="AH25" s="141">
        <v>2</v>
      </c>
      <c r="AI25" s="141">
        <v>1</v>
      </c>
      <c r="AJ25" s="141">
        <v>2</v>
      </c>
      <c r="AK25" s="141">
        <v>2</v>
      </c>
      <c r="AL25" s="141">
        <v>2</v>
      </c>
      <c r="AM25" s="141">
        <v>2</v>
      </c>
      <c r="AN25" s="141">
        <v>2</v>
      </c>
      <c r="AO25" s="141">
        <v>2</v>
      </c>
      <c r="AP25" s="141">
        <v>3</v>
      </c>
      <c r="AQ25" s="141">
        <v>2</v>
      </c>
      <c r="AR25" s="141">
        <v>3</v>
      </c>
      <c r="AS25" s="141">
        <v>2</v>
      </c>
      <c r="AT25" s="141">
        <v>3</v>
      </c>
      <c r="AU25" s="141">
        <v>3</v>
      </c>
      <c r="AV25" s="141">
        <v>3</v>
      </c>
      <c r="AW25" s="141">
        <v>3</v>
      </c>
      <c r="AX25" s="141">
        <v>2</v>
      </c>
      <c r="AY25" s="141">
        <v>3</v>
      </c>
      <c r="AZ25" s="141">
        <v>4</v>
      </c>
      <c r="BA25" s="141">
        <v>50</v>
      </c>
    </row>
    <row r="26" spans="1:53" x14ac:dyDescent="0.2">
      <c r="A26" s="139">
        <v>87</v>
      </c>
      <c r="B26" s="141">
        <v>2</v>
      </c>
      <c r="C26" s="141">
        <v>2</v>
      </c>
      <c r="D26" s="141">
        <v>2</v>
      </c>
      <c r="E26" s="141">
        <v>2</v>
      </c>
      <c r="F26" s="141">
        <v>3</v>
      </c>
      <c r="G26" s="141">
        <v>1</v>
      </c>
      <c r="H26" s="141">
        <v>5</v>
      </c>
      <c r="I26" s="141">
        <v>2</v>
      </c>
      <c r="J26" s="141">
        <v>1</v>
      </c>
      <c r="K26" s="141">
        <v>2</v>
      </c>
      <c r="L26" s="141">
        <v>1</v>
      </c>
      <c r="M26" s="141">
        <v>3</v>
      </c>
      <c r="N26" s="141">
        <v>2</v>
      </c>
      <c r="O26" s="141">
        <v>2</v>
      </c>
      <c r="P26" s="141">
        <v>2</v>
      </c>
      <c r="Q26" s="141">
        <v>2</v>
      </c>
      <c r="R26" s="141">
        <v>2</v>
      </c>
      <c r="S26" s="141">
        <v>2</v>
      </c>
      <c r="T26" s="141">
        <v>1</v>
      </c>
      <c r="U26" s="141">
        <v>2</v>
      </c>
      <c r="V26" s="141">
        <v>2</v>
      </c>
      <c r="W26" s="141">
        <v>2</v>
      </c>
      <c r="X26" s="141">
        <v>2</v>
      </c>
      <c r="Y26" s="141"/>
      <c r="Z26" s="141"/>
      <c r="AA26" s="141"/>
      <c r="AB26" s="141"/>
      <c r="AC26" s="141"/>
      <c r="AD26" s="141">
        <v>2</v>
      </c>
      <c r="AE26" s="141">
        <v>2</v>
      </c>
      <c r="AF26" s="141">
        <v>2</v>
      </c>
      <c r="AG26" s="141">
        <v>2</v>
      </c>
      <c r="AH26" s="141">
        <v>2</v>
      </c>
      <c r="AI26" s="141">
        <v>2</v>
      </c>
      <c r="AJ26" s="141">
        <v>2</v>
      </c>
      <c r="AK26" s="141">
        <v>2</v>
      </c>
      <c r="AL26" s="141">
        <v>2</v>
      </c>
      <c r="AM26" s="141">
        <v>2</v>
      </c>
      <c r="AN26" s="141">
        <v>2</v>
      </c>
      <c r="AO26" s="141">
        <v>2</v>
      </c>
      <c r="AP26" s="141">
        <v>2</v>
      </c>
      <c r="AQ26" s="141">
        <v>2</v>
      </c>
      <c r="AR26" s="141">
        <v>5</v>
      </c>
      <c r="AS26" s="141">
        <v>2</v>
      </c>
      <c r="AT26" s="141">
        <v>2</v>
      </c>
      <c r="AU26" s="141">
        <v>2</v>
      </c>
      <c r="AV26" s="141">
        <v>2</v>
      </c>
      <c r="AW26" s="141">
        <v>2</v>
      </c>
      <c r="AX26" s="141">
        <v>1</v>
      </c>
      <c r="AY26" s="141">
        <v>1</v>
      </c>
      <c r="AZ26" s="141">
        <v>1</v>
      </c>
      <c r="BA26" s="141">
        <v>50</v>
      </c>
    </row>
    <row r="27" spans="1:53" x14ac:dyDescent="0.2">
      <c r="A27" s="139">
        <v>88</v>
      </c>
      <c r="B27" s="141">
        <v>4</v>
      </c>
      <c r="C27" s="141">
        <v>2</v>
      </c>
      <c r="D27" s="141">
        <v>4</v>
      </c>
      <c r="E27" s="141">
        <v>4</v>
      </c>
      <c r="F27" s="141">
        <v>3</v>
      </c>
      <c r="G27" s="141">
        <v>1</v>
      </c>
      <c r="H27" s="141">
        <v>6</v>
      </c>
      <c r="I27" s="141">
        <v>2</v>
      </c>
      <c r="J27" s="141">
        <v>1</v>
      </c>
      <c r="K27" s="141">
        <v>2</v>
      </c>
      <c r="L27" s="141">
        <v>1</v>
      </c>
      <c r="M27" s="141">
        <v>3</v>
      </c>
      <c r="N27" s="141">
        <v>1</v>
      </c>
      <c r="O27" s="141">
        <v>1</v>
      </c>
      <c r="P27" s="141">
        <v>1</v>
      </c>
      <c r="Q27" s="141">
        <v>2</v>
      </c>
      <c r="R27" s="141">
        <v>2</v>
      </c>
      <c r="S27" s="141">
        <v>1</v>
      </c>
      <c r="T27" s="141">
        <v>1</v>
      </c>
      <c r="U27" s="141">
        <v>2</v>
      </c>
      <c r="V27" s="141">
        <v>2</v>
      </c>
      <c r="W27" s="141">
        <v>1</v>
      </c>
      <c r="X27" s="141">
        <v>1</v>
      </c>
      <c r="Y27" s="141"/>
      <c r="Z27" s="141"/>
      <c r="AA27" s="141"/>
      <c r="AB27" s="141"/>
      <c r="AC27" s="141"/>
      <c r="AD27" s="141">
        <v>2</v>
      </c>
      <c r="AE27" s="141">
        <v>2</v>
      </c>
      <c r="AF27" s="141">
        <v>1</v>
      </c>
      <c r="AG27" s="141">
        <v>2</v>
      </c>
      <c r="AH27" s="141">
        <v>2</v>
      </c>
      <c r="AI27" s="141">
        <v>2</v>
      </c>
      <c r="AJ27" s="141">
        <v>1</v>
      </c>
      <c r="AK27" s="141">
        <v>1</v>
      </c>
      <c r="AL27" s="141">
        <v>1</v>
      </c>
      <c r="AM27" s="141">
        <v>1</v>
      </c>
      <c r="AN27" s="141">
        <v>2</v>
      </c>
      <c r="AO27" s="141">
        <v>1</v>
      </c>
      <c r="AP27" s="141">
        <v>1</v>
      </c>
      <c r="AQ27" s="141">
        <v>1</v>
      </c>
      <c r="AR27" s="141">
        <v>4</v>
      </c>
      <c r="AS27" s="141">
        <v>1</v>
      </c>
      <c r="AT27" s="141">
        <v>1</v>
      </c>
      <c r="AU27" s="141">
        <v>2</v>
      </c>
      <c r="AV27" s="141">
        <v>1</v>
      </c>
      <c r="AW27" s="141">
        <v>1</v>
      </c>
      <c r="AX27" s="141">
        <v>1</v>
      </c>
      <c r="AY27" s="141">
        <v>1</v>
      </c>
      <c r="AZ27" s="141">
        <v>1</v>
      </c>
      <c r="BA27" s="141">
        <v>50</v>
      </c>
    </row>
    <row r="28" spans="1:53" x14ac:dyDescent="0.2">
      <c r="A28" s="139">
        <v>89</v>
      </c>
      <c r="B28" s="141">
        <v>3</v>
      </c>
      <c r="C28" s="141">
        <v>1</v>
      </c>
      <c r="D28" s="141">
        <v>2</v>
      </c>
      <c r="E28" s="141">
        <v>2</v>
      </c>
      <c r="F28" s="141">
        <v>3</v>
      </c>
      <c r="G28" s="141">
        <v>1</v>
      </c>
      <c r="H28" s="141">
        <v>5</v>
      </c>
      <c r="I28" s="141">
        <v>2</v>
      </c>
      <c r="J28" s="141">
        <v>1</v>
      </c>
      <c r="K28" s="141">
        <v>2</v>
      </c>
      <c r="L28" s="141">
        <v>1</v>
      </c>
      <c r="M28" s="141">
        <v>3</v>
      </c>
      <c r="N28" s="141">
        <v>3</v>
      </c>
      <c r="O28" s="141">
        <v>2</v>
      </c>
      <c r="P28" s="141">
        <v>2</v>
      </c>
      <c r="Q28" s="141">
        <v>2</v>
      </c>
      <c r="R28" s="141">
        <v>2</v>
      </c>
      <c r="S28" s="141">
        <v>2</v>
      </c>
      <c r="T28" s="141">
        <v>1</v>
      </c>
      <c r="U28" s="141">
        <v>2</v>
      </c>
      <c r="V28" s="141">
        <v>2</v>
      </c>
      <c r="W28" s="141">
        <v>2</v>
      </c>
      <c r="X28" s="141">
        <v>2</v>
      </c>
      <c r="Y28" s="141"/>
      <c r="Z28" s="141"/>
      <c r="AA28" s="141"/>
      <c r="AB28" s="141"/>
      <c r="AC28" s="141"/>
      <c r="AD28" s="141">
        <v>2</v>
      </c>
      <c r="AE28" s="141">
        <v>2</v>
      </c>
      <c r="AF28" s="141">
        <v>2</v>
      </c>
      <c r="AG28" s="141">
        <v>2</v>
      </c>
      <c r="AH28" s="141">
        <v>2</v>
      </c>
      <c r="AI28" s="141">
        <v>2</v>
      </c>
      <c r="AJ28" s="141">
        <v>2</v>
      </c>
      <c r="AK28" s="141">
        <v>2</v>
      </c>
      <c r="AL28" s="141">
        <v>2</v>
      </c>
      <c r="AM28" s="141">
        <v>2</v>
      </c>
      <c r="AN28" s="141">
        <v>2</v>
      </c>
      <c r="AO28" s="141">
        <v>1</v>
      </c>
      <c r="AP28" s="141">
        <v>2</v>
      </c>
      <c r="AQ28" s="141">
        <v>2</v>
      </c>
      <c r="AR28" s="141">
        <v>5</v>
      </c>
      <c r="AS28" s="141">
        <v>2</v>
      </c>
      <c r="AT28" s="141">
        <v>2</v>
      </c>
      <c r="AU28" s="141">
        <v>2</v>
      </c>
      <c r="AV28" s="141">
        <v>2</v>
      </c>
      <c r="AW28" s="141">
        <v>2</v>
      </c>
      <c r="AX28" s="141">
        <v>1</v>
      </c>
      <c r="AY28" s="141">
        <v>1</v>
      </c>
      <c r="AZ28" s="141">
        <v>3</v>
      </c>
      <c r="BA28" s="141">
        <v>50</v>
      </c>
    </row>
    <row r="29" spans="1:53" x14ac:dyDescent="0.2">
      <c r="A29" s="139">
        <v>90</v>
      </c>
      <c r="B29" s="141">
        <v>3</v>
      </c>
      <c r="C29" s="141">
        <v>2</v>
      </c>
      <c r="D29" s="141">
        <v>3</v>
      </c>
      <c r="E29" s="141">
        <v>3</v>
      </c>
      <c r="F29" s="141">
        <v>3</v>
      </c>
      <c r="G29" s="141">
        <v>1</v>
      </c>
      <c r="H29" s="141">
        <v>5</v>
      </c>
      <c r="I29" s="141">
        <v>2</v>
      </c>
      <c r="J29" s="141">
        <v>1</v>
      </c>
      <c r="K29" s="141">
        <v>2</v>
      </c>
      <c r="L29" s="141">
        <v>1</v>
      </c>
      <c r="M29" s="141">
        <v>3</v>
      </c>
      <c r="N29" s="141">
        <v>3</v>
      </c>
      <c r="O29" s="141">
        <v>2</v>
      </c>
      <c r="P29" s="141">
        <v>2</v>
      </c>
      <c r="Q29" s="141">
        <v>2</v>
      </c>
      <c r="R29" s="141">
        <v>2</v>
      </c>
      <c r="S29" s="141">
        <v>2</v>
      </c>
      <c r="T29" s="141">
        <v>1</v>
      </c>
      <c r="U29" s="141">
        <v>2</v>
      </c>
      <c r="V29" s="141">
        <v>2</v>
      </c>
      <c r="W29" s="141">
        <v>2</v>
      </c>
      <c r="X29" s="141">
        <v>1</v>
      </c>
      <c r="Y29" s="141"/>
      <c r="Z29" s="141"/>
      <c r="AA29" s="141"/>
      <c r="AB29" s="141"/>
      <c r="AC29" s="141"/>
      <c r="AD29" s="141">
        <v>2</v>
      </c>
      <c r="AE29" s="141">
        <v>2</v>
      </c>
      <c r="AF29" s="141">
        <v>2</v>
      </c>
      <c r="AG29" s="141">
        <v>2</v>
      </c>
      <c r="AH29" s="141">
        <v>2</v>
      </c>
      <c r="AI29" s="141">
        <v>1</v>
      </c>
      <c r="AJ29" s="141">
        <v>2</v>
      </c>
      <c r="AK29" s="141">
        <v>3</v>
      </c>
      <c r="AL29" s="141">
        <v>3</v>
      </c>
      <c r="AM29" s="141">
        <v>3</v>
      </c>
      <c r="AN29" s="141">
        <v>2</v>
      </c>
      <c r="AO29" s="141">
        <v>2</v>
      </c>
      <c r="AP29" s="141">
        <v>2</v>
      </c>
      <c r="AQ29" s="141">
        <v>2</v>
      </c>
      <c r="AR29" s="141">
        <v>5</v>
      </c>
      <c r="AS29" s="141">
        <v>2</v>
      </c>
      <c r="AT29" s="141">
        <v>2</v>
      </c>
      <c r="AU29" s="141">
        <v>2</v>
      </c>
      <c r="AV29" s="141">
        <v>2</v>
      </c>
      <c r="AW29" s="141">
        <v>2</v>
      </c>
      <c r="AX29" s="141">
        <v>1</v>
      </c>
      <c r="AY29" s="141">
        <v>1</v>
      </c>
      <c r="AZ29" s="141">
        <v>3</v>
      </c>
      <c r="BA29" s="141">
        <v>50</v>
      </c>
    </row>
    <row r="30" spans="1:53" x14ac:dyDescent="0.2">
      <c r="A30" s="139">
        <v>91</v>
      </c>
      <c r="B30" s="141">
        <v>5</v>
      </c>
      <c r="C30" s="141">
        <v>1</v>
      </c>
      <c r="D30" s="141">
        <v>6</v>
      </c>
      <c r="E30" s="141">
        <v>6</v>
      </c>
      <c r="F30" s="141">
        <v>3</v>
      </c>
      <c r="G30" s="141">
        <v>1</v>
      </c>
      <c r="H30" s="141">
        <v>5</v>
      </c>
      <c r="I30" s="141">
        <v>2</v>
      </c>
      <c r="J30" s="141">
        <v>1</v>
      </c>
      <c r="K30" s="141">
        <v>2</v>
      </c>
      <c r="L30" s="141">
        <v>1</v>
      </c>
      <c r="M30" s="141">
        <v>3</v>
      </c>
      <c r="N30" s="141">
        <v>3</v>
      </c>
      <c r="O30" s="141">
        <v>3</v>
      </c>
      <c r="P30" s="141">
        <v>3</v>
      </c>
      <c r="Q30" s="141">
        <v>2</v>
      </c>
      <c r="R30" s="141">
        <v>2</v>
      </c>
      <c r="S30" s="141">
        <v>2</v>
      </c>
      <c r="T30" s="141">
        <v>1</v>
      </c>
      <c r="U30" s="141">
        <v>2</v>
      </c>
      <c r="V30" s="141">
        <v>2</v>
      </c>
      <c r="W30" s="141">
        <v>2</v>
      </c>
      <c r="X30" s="141">
        <v>2</v>
      </c>
      <c r="Y30" s="141"/>
      <c r="Z30" s="141"/>
      <c r="AA30" s="141"/>
      <c r="AB30" s="141"/>
      <c r="AC30" s="141"/>
      <c r="AD30" s="141">
        <v>2</v>
      </c>
      <c r="AE30" s="141">
        <v>2</v>
      </c>
      <c r="AF30" s="141">
        <v>2</v>
      </c>
      <c r="AG30" s="141">
        <v>1</v>
      </c>
      <c r="AH30" s="141">
        <v>2</v>
      </c>
      <c r="AI30" s="141">
        <v>2</v>
      </c>
      <c r="AJ30" s="141">
        <v>2</v>
      </c>
      <c r="AK30" s="141">
        <v>1</v>
      </c>
      <c r="AL30" s="141">
        <v>2</v>
      </c>
      <c r="AM30" s="141">
        <v>2</v>
      </c>
      <c r="AN30" s="141">
        <v>2</v>
      </c>
      <c r="AO30" s="141">
        <v>2</v>
      </c>
      <c r="AP30" s="141">
        <v>2</v>
      </c>
      <c r="AQ30" s="141">
        <v>2</v>
      </c>
      <c r="AR30" s="141">
        <v>5</v>
      </c>
      <c r="AS30" s="141">
        <v>3</v>
      </c>
      <c r="AT30" s="141">
        <v>3</v>
      </c>
      <c r="AU30" s="141">
        <v>2</v>
      </c>
      <c r="AV30" s="141">
        <v>1</v>
      </c>
      <c r="AW30" s="141">
        <v>2</v>
      </c>
      <c r="AX30" s="141">
        <v>1</v>
      </c>
      <c r="AY30" s="141">
        <v>1</v>
      </c>
      <c r="AZ30" s="141">
        <v>2</v>
      </c>
      <c r="BA30" s="141">
        <v>50</v>
      </c>
    </row>
    <row r="31" spans="1:53" x14ac:dyDescent="0.2">
      <c r="A31" s="139">
        <v>92</v>
      </c>
      <c r="B31" s="141">
        <v>2</v>
      </c>
      <c r="C31" s="141">
        <v>2</v>
      </c>
      <c r="D31" s="141">
        <v>2</v>
      </c>
      <c r="E31" s="141">
        <v>2</v>
      </c>
      <c r="F31" s="141">
        <v>3</v>
      </c>
      <c r="G31" s="141">
        <v>1</v>
      </c>
      <c r="H31" s="141">
        <v>5</v>
      </c>
      <c r="I31" s="141">
        <v>2</v>
      </c>
      <c r="J31" s="141">
        <v>1</v>
      </c>
      <c r="K31" s="141">
        <v>2</v>
      </c>
      <c r="L31" s="141">
        <v>1</v>
      </c>
      <c r="M31" s="141">
        <v>3</v>
      </c>
      <c r="N31" s="141">
        <v>3</v>
      </c>
      <c r="O31" s="141">
        <v>2</v>
      </c>
      <c r="P31" s="141">
        <v>2</v>
      </c>
      <c r="Q31" s="141">
        <v>2</v>
      </c>
      <c r="R31" s="141">
        <v>2</v>
      </c>
      <c r="S31" s="141">
        <v>2</v>
      </c>
      <c r="T31" s="141">
        <v>1</v>
      </c>
      <c r="U31" s="141">
        <v>2</v>
      </c>
      <c r="V31" s="141">
        <v>2</v>
      </c>
      <c r="W31" s="141">
        <v>2</v>
      </c>
      <c r="X31" s="141">
        <v>2</v>
      </c>
      <c r="Y31" s="141"/>
      <c r="Z31" s="141"/>
      <c r="AA31" s="141"/>
      <c r="AB31" s="141"/>
      <c r="AC31" s="141"/>
      <c r="AD31" s="141">
        <v>2</v>
      </c>
      <c r="AE31" s="141">
        <v>2</v>
      </c>
      <c r="AF31" s="141">
        <v>1</v>
      </c>
      <c r="AG31" s="141">
        <v>2</v>
      </c>
      <c r="AH31" s="141">
        <v>2</v>
      </c>
      <c r="AI31" s="141">
        <v>2</v>
      </c>
      <c r="AJ31" s="141">
        <v>2</v>
      </c>
      <c r="AK31" s="141">
        <v>2</v>
      </c>
      <c r="AL31" s="141">
        <v>2</v>
      </c>
      <c r="AM31" s="141">
        <v>2</v>
      </c>
      <c r="AN31" s="141">
        <v>1</v>
      </c>
      <c r="AO31" s="141">
        <v>2</v>
      </c>
      <c r="AP31" s="141">
        <v>2</v>
      </c>
      <c r="AQ31" s="141">
        <v>1</v>
      </c>
      <c r="AR31" s="141">
        <v>5</v>
      </c>
      <c r="AS31" s="141">
        <v>2</v>
      </c>
      <c r="AT31" s="141">
        <v>2</v>
      </c>
      <c r="AU31" s="141">
        <v>2</v>
      </c>
      <c r="AV31" s="141">
        <v>1</v>
      </c>
      <c r="AW31" s="141">
        <v>1</v>
      </c>
      <c r="AX31" s="141">
        <v>1</v>
      </c>
      <c r="AY31" s="141">
        <v>1</v>
      </c>
      <c r="AZ31" s="141">
        <v>1</v>
      </c>
      <c r="BA31" s="141">
        <v>50</v>
      </c>
    </row>
    <row r="32" spans="1:53" x14ac:dyDescent="0.2">
      <c r="A32" s="139">
        <v>93</v>
      </c>
      <c r="B32" s="141">
        <v>4</v>
      </c>
      <c r="C32" s="141">
        <v>1</v>
      </c>
      <c r="D32" s="141">
        <v>3</v>
      </c>
      <c r="E32" s="141">
        <v>3</v>
      </c>
      <c r="F32" s="141">
        <v>3</v>
      </c>
      <c r="G32" s="141">
        <v>1</v>
      </c>
      <c r="H32" s="141">
        <v>7</v>
      </c>
      <c r="I32" s="141">
        <v>2</v>
      </c>
      <c r="J32" s="141">
        <v>1</v>
      </c>
      <c r="K32" s="141">
        <v>2</v>
      </c>
      <c r="L32" s="141">
        <v>1</v>
      </c>
      <c r="M32" s="141">
        <v>3</v>
      </c>
      <c r="N32" s="141">
        <v>3</v>
      </c>
      <c r="O32" s="141">
        <v>2</v>
      </c>
      <c r="P32" s="141">
        <v>1</v>
      </c>
      <c r="Q32" s="141">
        <v>1</v>
      </c>
      <c r="R32" s="141">
        <v>1</v>
      </c>
      <c r="S32" s="141">
        <v>1</v>
      </c>
      <c r="T32" s="141">
        <v>1</v>
      </c>
      <c r="U32" s="141">
        <v>2</v>
      </c>
      <c r="V32" s="141">
        <v>2</v>
      </c>
      <c r="W32" s="141">
        <v>2</v>
      </c>
      <c r="X32" s="141">
        <v>2</v>
      </c>
      <c r="Y32" s="141"/>
      <c r="Z32" s="141"/>
      <c r="AA32" s="141"/>
      <c r="AB32" s="141"/>
      <c r="AC32" s="141"/>
      <c r="AD32" s="141">
        <v>2</v>
      </c>
      <c r="AE32" s="141">
        <v>2</v>
      </c>
      <c r="AF32" s="141">
        <v>2</v>
      </c>
      <c r="AG32" s="141">
        <v>2</v>
      </c>
      <c r="AH32" s="141">
        <v>2</v>
      </c>
      <c r="AI32" s="141">
        <v>2</v>
      </c>
      <c r="AJ32" s="141">
        <v>2</v>
      </c>
      <c r="AK32" s="141">
        <v>2</v>
      </c>
      <c r="AL32" s="141">
        <v>2</v>
      </c>
      <c r="AM32" s="141">
        <v>2</v>
      </c>
      <c r="AN32" s="141">
        <v>2</v>
      </c>
      <c r="AO32" s="141">
        <v>2</v>
      </c>
      <c r="AP32" s="141">
        <v>2</v>
      </c>
      <c r="AQ32" s="141">
        <v>1</v>
      </c>
      <c r="AR32" s="141">
        <v>5</v>
      </c>
      <c r="AS32" s="141">
        <v>2</v>
      </c>
      <c r="AT32" s="141">
        <v>1</v>
      </c>
      <c r="AU32" s="141">
        <v>1</v>
      </c>
      <c r="AV32" s="141">
        <v>1</v>
      </c>
      <c r="AW32" s="141">
        <v>1</v>
      </c>
      <c r="AX32" s="141">
        <v>1</v>
      </c>
      <c r="AY32" s="141">
        <v>1</v>
      </c>
      <c r="AZ32" s="141">
        <v>2</v>
      </c>
      <c r="BA32" s="141">
        <v>50</v>
      </c>
    </row>
    <row r="33" spans="1:53" x14ac:dyDescent="0.2">
      <c r="A33" s="139">
        <v>94</v>
      </c>
      <c r="B33" s="141">
        <v>2</v>
      </c>
      <c r="C33" s="141">
        <v>1</v>
      </c>
      <c r="D33" s="141">
        <v>2</v>
      </c>
      <c r="E33" s="141">
        <v>2</v>
      </c>
      <c r="F33" s="141">
        <v>3</v>
      </c>
      <c r="G33" s="141">
        <v>1</v>
      </c>
      <c r="H33" s="141">
        <v>5</v>
      </c>
      <c r="I33" s="141">
        <v>2</v>
      </c>
      <c r="J33" s="141">
        <v>1</v>
      </c>
      <c r="K33" s="141">
        <v>2</v>
      </c>
      <c r="L33" s="141">
        <v>1</v>
      </c>
      <c r="M33" s="141">
        <v>3</v>
      </c>
      <c r="N33" s="141">
        <v>3</v>
      </c>
      <c r="O33" s="141">
        <v>2</v>
      </c>
      <c r="P33" s="141">
        <v>1</v>
      </c>
      <c r="Q33" s="141">
        <v>2</v>
      </c>
      <c r="R33" s="141">
        <v>2</v>
      </c>
      <c r="S33" s="141">
        <v>2</v>
      </c>
      <c r="T33" s="141">
        <v>1</v>
      </c>
      <c r="U33" s="141">
        <v>2</v>
      </c>
      <c r="V33" s="141">
        <v>2</v>
      </c>
      <c r="W33" s="141">
        <v>2</v>
      </c>
      <c r="X33" s="141">
        <v>1</v>
      </c>
      <c r="Y33" s="141"/>
      <c r="Z33" s="141"/>
      <c r="AA33" s="141"/>
      <c r="AB33" s="141"/>
      <c r="AC33" s="141"/>
      <c r="AD33" s="141">
        <v>2</v>
      </c>
      <c r="AE33" s="141">
        <v>2</v>
      </c>
      <c r="AF33" s="141">
        <v>2</v>
      </c>
      <c r="AG33" s="141">
        <v>2</v>
      </c>
      <c r="AH33" s="141">
        <v>2</v>
      </c>
      <c r="AI33" s="141">
        <v>2</v>
      </c>
      <c r="AJ33" s="141">
        <v>2</v>
      </c>
      <c r="AK33" s="141">
        <v>2</v>
      </c>
      <c r="AL33" s="141">
        <v>2</v>
      </c>
      <c r="AM33" s="141">
        <v>2</v>
      </c>
      <c r="AN33" s="141">
        <v>2</v>
      </c>
      <c r="AO33" s="141">
        <v>1</v>
      </c>
      <c r="AP33" s="141">
        <v>1</v>
      </c>
      <c r="AQ33" s="141">
        <v>2</v>
      </c>
      <c r="AR33" s="141">
        <v>5</v>
      </c>
      <c r="AS33" s="141">
        <v>2</v>
      </c>
      <c r="AT33" s="141">
        <v>2</v>
      </c>
      <c r="AU33" s="141">
        <v>2</v>
      </c>
      <c r="AV33" s="141">
        <v>1</v>
      </c>
      <c r="AW33" s="141">
        <v>1</v>
      </c>
      <c r="AX33" s="141">
        <v>1</v>
      </c>
      <c r="AY33" s="141">
        <v>1</v>
      </c>
      <c r="AZ33" s="141">
        <v>2</v>
      </c>
      <c r="BA33" s="141">
        <v>50</v>
      </c>
    </row>
    <row r="34" spans="1:53" x14ac:dyDescent="0.2">
      <c r="A34" s="139">
        <v>95</v>
      </c>
      <c r="B34" s="141">
        <v>5</v>
      </c>
      <c r="C34" s="141">
        <v>1</v>
      </c>
      <c r="D34" s="141">
        <v>8</v>
      </c>
      <c r="E34" s="141">
        <v>8</v>
      </c>
      <c r="F34" s="141">
        <v>3</v>
      </c>
      <c r="G34" s="141">
        <v>1</v>
      </c>
      <c r="H34" s="141">
        <v>6</v>
      </c>
      <c r="I34" s="141">
        <v>2</v>
      </c>
      <c r="J34" s="141">
        <v>1</v>
      </c>
      <c r="K34" s="141">
        <v>2</v>
      </c>
      <c r="L34" s="141">
        <v>1</v>
      </c>
      <c r="M34" s="141">
        <v>3</v>
      </c>
      <c r="N34" s="141">
        <v>3</v>
      </c>
      <c r="O34" s="141">
        <v>2</v>
      </c>
      <c r="P34" s="141">
        <v>2</v>
      </c>
      <c r="Q34" s="141">
        <v>1</v>
      </c>
      <c r="R34" s="141">
        <v>2</v>
      </c>
      <c r="S34" s="141">
        <v>2</v>
      </c>
      <c r="T34" s="141">
        <v>1</v>
      </c>
      <c r="U34" s="141">
        <v>2</v>
      </c>
      <c r="V34" s="141">
        <v>2</v>
      </c>
      <c r="W34" s="141">
        <v>2</v>
      </c>
      <c r="X34" s="141">
        <v>1</v>
      </c>
      <c r="Y34" s="141"/>
      <c r="Z34" s="141"/>
      <c r="AA34" s="141"/>
      <c r="AB34" s="141"/>
      <c r="AC34" s="141"/>
      <c r="AD34" s="141">
        <v>2</v>
      </c>
      <c r="AE34" s="141">
        <v>2</v>
      </c>
      <c r="AF34" s="141">
        <v>2</v>
      </c>
      <c r="AG34" s="141">
        <v>2</v>
      </c>
      <c r="AH34" s="141">
        <v>2</v>
      </c>
      <c r="AI34" s="141">
        <v>1</v>
      </c>
      <c r="AJ34" s="141">
        <v>2</v>
      </c>
      <c r="AK34" s="141">
        <v>1</v>
      </c>
      <c r="AL34" s="141">
        <v>1</v>
      </c>
      <c r="AM34" s="141">
        <v>2</v>
      </c>
      <c r="AN34" s="141">
        <v>1</v>
      </c>
      <c r="AO34" s="141">
        <v>1</v>
      </c>
      <c r="AP34" s="141">
        <v>1</v>
      </c>
      <c r="AQ34" s="141">
        <v>1</v>
      </c>
      <c r="AR34" s="141">
        <v>5</v>
      </c>
      <c r="AS34" s="141">
        <v>2</v>
      </c>
      <c r="AT34" s="141">
        <v>2</v>
      </c>
      <c r="AU34" s="141">
        <v>1</v>
      </c>
      <c r="AV34" s="141">
        <v>1</v>
      </c>
      <c r="AW34" s="141">
        <v>1</v>
      </c>
      <c r="AX34" s="141">
        <v>1</v>
      </c>
      <c r="AY34" s="141">
        <v>1</v>
      </c>
      <c r="AZ34" s="141">
        <v>2</v>
      </c>
      <c r="BA34" s="141">
        <v>50</v>
      </c>
    </row>
    <row r="35" spans="1:53" x14ac:dyDescent="0.2">
      <c r="A35" s="139">
        <v>96</v>
      </c>
      <c r="B35" s="141">
        <v>3</v>
      </c>
      <c r="C35" s="141">
        <v>2</v>
      </c>
      <c r="D35" s="141">
        <v>5</v>
      </c>
      <c r="E35" s="141">
        <v>5</v>
      </c>
      <c r="F35" s="141">
        <v>3</v>
      </c>
      <c r="G35" s="141">
        <v>1</v>
      </c>
      <c r="H35" s="141">
        <v>5</v>
      </c>
      <c r="I35" s="141">
        <v>2</v>
      </c>
      <c r="J35" s="141">
        <v>1</v>
      </c>
      <c r="K35" s="141">
        <v>2</v>
      </c>
      <c r="L35" s="141">
        <v>1</v>
      </c>
      <c r="M35" s="141">
        <v>3</v>
      </c>
      <c r="N35" s="141">
        <v>3</v>
      </c>
      <c r="O35" s="141">
        <v>2</v>
      </c>
      <c r="P35" s="141">
        <v>2</v>
      </c>
      <c r="Q35" s="141">
        <v>1</v>
      </c>
      <c r="R35" s="141">
        <v>1</v>
      </c>
      <c r="S35" s="141">
        <v>2</v>
      </c>
      <c r="T35" s="141">
        <v>1</v>
      </c>
      <c r="U35" s="141">
        <v>2</v>
      </c>
      <c r="V35" s="141">
        <v>2</v>
      </c>
      <c r="W35" s="141">
        <v>2</v>
      </c>
      <c r="X35" s="141">
        <v>2</v>
      </c>
      <c r="Y35" s="141"/>
      <c r="Z35" s="141"/>
      <c r="AA35" s="141"/>
      <c r="AB35" s="141"/>
      <c r="AC35" s="141"/>
      <c r="AD35" s="141">
        <v>2</v>
      </c>
      <c r="AE35" s="141">
        <v>1</v>
      </c>
      <c r="AF35" s="141">
        <v>1</v>
      </c>
      <c r="AG35" s="141">
        <v>2</v>
      </c>
      <c r="AH35" s="141">
        <v>1</v>
      </c>
      <c r="AI35" s="141">
        <v>1</v>
      </c>
      <c r="AJ35" s="141">
        <v>2</v>
      </c>
      <c r="AK35" s="141">
        <v>2</v>
      </c>
      <c r="AL35" s="141">
        <v>2</v>
      </c>
      <c r="AM35" s="141">
        <v>2</v>
      </c>
      <c r="AN35" s="141">
        <v>2</v>
      </c>
      <c r="AO35" s="141">
        <v>1</v>
      </c>
      <c r="AP35" s="141">
        <v>1</v>
      </c>
      <c r="AQ35" s="141">
        <v>2</v>
      </c>
      <c r="AR35" s="141">
        <v>5</v>
      </c>
      <c r="AS35" s="141">
        <v>2</v>
      </c>
      <c r="AT35" s="141">
        <v>2</v>
      </c>
      <c r="AU35" s="141">
        <v>2</v>
      </c>
      <c r="AV35" s="141">
        <v>2</v>
      </c>
      <c r="AW35" s="141">
        <v>2</v>
      </c>
      <c r="AX35" s="141">
        <v>1</v>
      </c>
      <c r="AY35" s="141">
        <v>1</v>
      </c>
      <c r="AZ35" s="141">
        <v>2</v>
      </c>
      <c r="BA35" s="141">
        <v>50</v>
      </c>
    </row>
    <row r="36" spans="1:53" x14ac:dyDescent="0.2">
      <c r="A36" s="139">
        <v>97</v>
      </c>
      <c r="B36" s="141">
        <v>4</v>
      </c>
      <c r="C36" s="141">
        <v>1</v>
      </c>
      <c r="D36" s="141">
        <v>5</v>
      </c>
      <c r="E36" s="141">
        <v>5</v>
      </c>
      <c r="F36" s="141">
        <v>3</v>
      </c>
      <c r="G36" s="141">
        <v>1</v>
      </c>
      <c r="H36" s="141">
        <v>5</v>
      </c>
      <c r="I36" s="141">
        <v>2</v>
      </c>
      <c r="J36" s="141">
        <v>1</v>
      </c>
      <c r="K36" s="141">
        <v>2</v>
      </c>
      <c r="L36" s="141">
        <v>1</v>
      </c>
      <c r="M36" s="141">
        <v>3</v>
      </c>
      <c r="N36" s="141">
        <v>3</v>
      </c>
      <c r="O36" s="141">
        <v>2</v>
      </c>
      <c r="P36" s="141">
        <v>2</v>
      </c>
      <c r="Q36" s="141">
        <v>2</v>
      </c>
      <c r="R36" s="141">
        <v>2</v>
      </c>
      <c r="S36" s="141">
        <v>2</v>
      </c>
      <c r="T36" s="141">
        <v>1</v>
      </c>
      <c r="U36" s="141">
        <v>2</v>
      </c>
      <c r="V36" s="141">
        <v>2</v>
      </c>
      <c r="W36" s="141">
        <v>1</v>
      </c>
      <c r="X36" s="141">
        <v>1</v>
      </c>
      <c r="Y36" s="141"/>
      <c r="Z36" s="141"/>
      <c r="AA36" s="141"/>
      <c r="AB36" s="141"/>
      <c r="AC36" s="141"/>
      <c r="AD36" s="141">
        <v>1</v>
      </c>
      <c r="AE36" s="141">
        <v>1</v>
      </c>
      <c r="AF36" s="141">
        <v>2</v>
      </c>
      <c r="AG36" s="141">
        <v>1</v>
      </c>
      <c r="AH36" s="141">
        <v>1</v>
      </c>
      <c r="AI36" s="141">
        <v>1</v>
      </c>
      <c r="AJ36" s="141">
        <v>2</v>
      </c>
      <c r="AK36" s="141">
        <v>2</v>
      </c>
      <c r="AL36" s="141">
        <v>1</v>
      </c>
      <c r="AM36" s="141">
        <v>2</v>
      </c>
      <c r="AN36" s="141">
        <v>1</v>
      </c>
      <c r="AO36" s="141">
        <v>1</v>
      </c>
      <c r="AP36" s="141">
        <v>1</v>
      </c>
      <c r="AQ36" s="141">
        <v>1</v>
      </c>
      <c r="AR36" s="141">
        <v>5</v>
      </c>
      <c r="AS36" s="141">
        <v>2</v>
      </c>
      <c r="AT36" s="141">
        <v>2</v>
      </c>
      <c r="AU36" s="141">
        <v>2</v>
      </c>
      <c r="AV36" s="141">
        <v>2</v>
      </c>
      <c r="AW36" s="141">
        <v>2</v>
      </c>
      <c r="AX36" s="141">
        <v>1</v>
      </c>
      <c r="AY36" s="141">
        <v>1</v>
      </c>
      <c r="AZ36" s="141">
        <v>1</v>
      </c>
      <c r="BA36" s="141">
        <v>50</v>
      </c>
    </row>
    <row r="37" spans="1:53" x14ac:dyDescent="0.2">
      <c r="A37" s="139">
        <v>98</v>
      </c>
      <c r="B37" s="141">
        <v>4</v>
      </c>
      <c r="C37" s="141">
        <v>1</v>
      </c>
      <c r="D37" s="141">
        <v>2</v>
      </c>
      <c r="E37" s="141">
        <v>2</v>
      </c>
      <c r="F37" s="141">
        <v>3</v>
      </c>
      <c r="G37" s="141">
        <v>1</v>
      </c>
      <c r="H37" s="141">
        <v>5</v>
      </c>
      <c r="I37" s="141">
        <v>2</v>
      </c>
      <c r="J37" s="141">
        <v>1</v>
      </c>
      <c r="K37" s="141">
        <v>2</v>
      </c>
      <c r="L37" s="141">
        <v>1</v>
      </c>
      <c r="M37" s="141">
        <v>3</v>
      </c>
      <c r="N37" s="141">
        <v>3</v>
      </c>
      <c r="O37" s="141">
        <v>2</v>
      </c>
      <c r="P37" s="141">
        <v>2</v>
      </c>
      <c r="Q37" s="141">
        <v>2</v>
      </c>
      <c r="R37" s="141">
        <v>2</v>
      </c>
      <c r="S37" s="141">
        <v>2</v>
      </c>
      <c r="T37" s="141">
        <v>1</v>
      </c>
      <c r="U37" s="141">
        <v>2</v>
      </c>
      <c r="V37" s="141">
        <v>2</v>
      </c>
      <c r="W37" s="141">
        <v>2</v>
      </c>
      <c r="X37" s="141">
        <v>2</v>
      </c>
      <c r="Y37" s="141"/>
      <c r="Z37" s="141"/>
      <c r="AA37" s="141"/>
      <c r="AB37" s="141"/>
      <c r="AC37" s="141"/>
      <c r="AD37" s="141">
        <v>2</v>
      </c>
      <c r="AE37" s="141">
        <v>1</v>
      </c>
      <c r="AF37" s="141">
        <v>1</v>
      </c>
      <c r="AG37" s="141">
        <v>1</v>
      </c>
      <c r="AH37" s="141">
        <v>1</v>
      </c>
      <c r="AI37" s="141">
        <v>2</v>
      </c>
      <c r="AJ37" s="141">
        <v>1</v>
      </c>
      <c r="AK37" s="141">
        <v>1</v>
      </c>
      <c r="AL37" s="141">
        <v>1</v>
      </c>
      <c r="AM37" s="141">
        <v>2</v>
      </c>
      <c r="AN37" s="141">
        <v>2</v>
      </c>
      <c r="AO37" s="141">
        <v>2</v>
      </c>
      <c r="AP37" s="141">
        <v>1</v>
      </c>
      <c r="AQ37" s="141">
        <v>1</v>
      </c>
      <c r="AR37" s="141">
        <v>5</v>
      </c>
      <c r="AS37" s="141">
        <v>2</v>
      </c>
      <c r="AT37" s="141">
        <v>1</v>
      </c>
      <c r="AU37" s="141">
        <v>2</v>
      </c>
      <c r="AV37" s="141">
        <v>1</v>
      </c>
      <c r="AW37" s="141">
        <v>1</v>
      </c>
      <c r="AX37" s="141">
        <v>1</v>
      </c>
      <c r="AY37" s="141">
        <v>1</v>
      </c>
      <c r="AZ37" s="141">
        <v>2</v>
      </c>
      <c r="BA37" s="141">
        <v>50</v>
      </c>
    </row>
    <row r="38" spans="1:53" x14ac:dyDescent="0.2">
      <c r="A38" s="139">
        <v>99</v>
      </c>
      <c r="B38" s="141">
        <v>3</v>
      </c>
      <c r="C38" s="141">
        <v>1</v>
      </c>
      <c r="D38" s="141">
        <v>3</v>
      </c>
      <c r="E38" s="141">
        <v>3</v>
      </c>
      <c r="F38" s="141">
        <v>3</v>
      </c>
      <c r="G38" s="141">
        <v>1</v>
      </c>
      <c r="H38" s="141">
        <v>5</v>
      </c>
      <c r="I38" s="141">
        <v>2</v>
      </c>
      <c r="J38" s="141">
        <v>1</v>
      </c>
      <c r="K38" s="141">
        <v>2</v>
      </c>
      <c r="L38" s="141">
        <v>1</v>
      </c>
      <c r="M38" s="141">
        <v>3</v>
      </c>
      <c r="N38" s="141">
        <v>3</v>
      </c>
      <c r="O38" s="141">
        <v>2</v>
      </c>
      <c r="P38" s="141">
        <v>2</v>
      </c>
      <c r="Q38" s="141">
        <v>2</v>
      </c>
      <c r="R38" s="141">
        <v>2</v>
      </c>
      <c r="S38" s="141">
        <v>2</v>
      </c>
      <c r="T38" s="141">
        <v>1</v>
      </c>
      <c r="U38" s="141">
        <v>2</v>
      </c>
      <c r="V38" s="141">
        <v>2</v>
      </c>
      <c r="W38" s="141">
        <v>2</v>
      </c>
      <c r="X38" s="141">
        <v>2</v>
      </c>
      <c r="Y38" s="141"/>
      <c r="Z38" s="141"/>
      <c r="AA38" s="141"/>
      <c r="AB38" s="141"/>
      <c r="AC38" s="141"/>
      <c r="AD38" s="141">
        <v>2</v>
      </c>
      <c r="AE38" s="141">
        <v>1</v>
      </c>
      <c r="AF38" s="141">
        <v>1</v>
      </c>
      <c r="AG38" s="141">
        <v>1</v>
      </c>
      <c r="AH38" s="141">
        <v>1</v>
      </c>
      <c r="AI38" s="141">
        <v>2</v>
      </c>
      <c r="AJ38" s="141">
        <v>1</v>
      </c>
      <c r="AK38" s="141">
        <v>1</v>
      </c>
      <c r="AL38" s="141">
        <v>1</v>
      </c>
      <c r="AM38" s="141">
        <v>2</v>
      </c>
      <c r="AN38" s="141">
        <v>2</v>
      </c>
      <c r="AO38" s="141">
        <v>2</v>
      </c>
      <c r="AP38" s="141">
        <v>2</v>
      </c>
      <c r="AQ38" s="141">
        <v>3</v>
      </c>
      <c r="AR38" s="141">
        <v>5</v>
      </c>
      <c r="AS38" s="141">
        <v>2</v>
      </c>
      <c r="AT38" s="141">
        <v>2</v>
      </c>
      <c r="AU38" s="141">
        <v>2</v>
      </c>
      <c r="AV38" s="141">
        <v>2</v>
      </c>
      <c r="AW38" s="141">
        <v>3</v>
      </c>
      <c r="AX38" s="141">
        <v>1</v>
      </c>
      <c r="AY38" s="141">
        <v>1</v>
      </c>
      <c r="AZ38" s="141">
        <v>1</v>
      </c>
      <c r="BA38" s="141">
        <v>50</v>
      </c>
    </row>
    <row r="39" spans="1:53" x14ac:dyDescent="0.2">
      <c r="A39" s="139">
        <v>100</v>
      </c>
      <c r="B39" s="141">
        <v>6</v>
      </c>
      <c r="C39" s="141">
        <v>2</v>
      </c>
      <c r="D39" s="141">
        <v>5</v>
      </c>
      <c r="E39" s="141">
        <v>5</v>
      </c>
      <c r="F39" s="141">
        <v>3</v>
      </c>
      <c r="G39" s="141">
        <v>1</v>
      </c>
      <c r="H39" s="141">
        <v>5</v>
      </c>
      <c r="I39" s="141">
        <v>2</v>
      </c>
      <c r="J39" s="141">
        <v>1</v>
      </c>
      <c r="K39" s="141">
        <v>2</v>
      </c>
      <c r="L39" s="141">
        <v>1</v>
      </c>
      <c r="M39" s="141">
        <v>3</v>
      </c>
      <c r="N39" s="141">
        <v>3</v>
      </c>
      <c r="O39" s="141">
        <v>3</v>
      </c>
      <c r="P39" s="141">
        <v>2</v>
      </c>
      <c r="Q39" s="141">
        <v>2</v>
      </c>
      <c r="R39" s="141">
        <v>2</v>
      </c>
      <c r="S39" s="141">
        <v>2</v>
      </c>
      <c r="T39" s="141">
        <v>1</v>
      </c>
      <c r="U39" s="141">
        <v>2</v>
      </c>
      <c r="V39" s="141">
        <v>2</v>
      </c>
      <c r="W39" s="141">
        <v>2</v>
      </c>
      <c r="X39" s="141">
        <v>2</v>
      </c>
      <c r="Y39" s="141"/>
      <c r="Z39" s="141"/>
      <c r="AA39" s="141"/>
      <c r="AB39" s="141"/>
      <c r="AC39" s="141"/>
      <c r="AD39" s="141">
        <v>2</v>
      </c>
      <c r="AE39" s="141">
        <v>1</v>
      </c>
      <c r="AF39" s="141">
        <v>2</v>
      </c>
      <c r="AG39" s="141">
        <v>1</v>
      </c>
      <c r="AH39" s="141">
        <v>1</v>
      </c>
      <c r="AI39" s="141">
        <v>1</v>
      </c>
      <c r="AJ39" s="141">
        <v>2</v>
      </c>
      <c r="AK39" s="141">
        <v>2</v>
      </c>
      <c r="AL39" s="141">
        <v>2</v>
      </c>
      <c r="AM39" s="141">
        <v>2</v>
      </c>
      <c r="AN39" s="141">
        <v>2</v>
      </c>
      <c r="AO39" s="141">
        <v>2</v>
      </c>
      <c r="AP39" s="141">
        <v>2</v>
      </c>
      <c r="AQ39" s="141">
        <v>2</v>
      </c>
      <c r="AR39" s="141">
        <v>5</v>
      </c>
      <c r="AS39" s="141">
        <v>2</v>
      </c>
      <c r="AT39" s="141">
        <v>2</v>
      </c>
      <c r="AU39" s="141">
        <v>2</v>
      </c>
      <c r="AV39" s="141">
        <v>1</v>
      </c>
      <c r="AW39" s="141">
        <v>1</v>
      </c>
      <c r="AX39" s="141">
        <v>1</v>
      </c>
      <c r="AY39" s="141">
        <v>1</v>
      </c>
      <c r="AZ39" s="141">
        <v>1</v>
      </c>
      <c r="BA39" s="141">
        <v>50</v>
      </c>
    </row>
    <row r="40" spans="1:53" x14ac:dyDescent="0.2">
      <c r="A40" s="139">
        <v>101</v>
      </c>
      <c r="B40" s="141">
        <v>4</v>
      </c>
      <c r="C40" s="141">
        <v>2</v>
      </c>
      <c r="D40" s="141">
        <v>6</v>
      </c>
      <c r="E40" s="141">
        <v>6</v>
      </c>
      <c r="F40" s="141">
        <v>3</v>
      </c>
      <c r="G40" s="141">
        <v>1</v>
      </c>
      <c r="H40" s="141">
        <v>5</v>
      </c>
      <c r="I40" s="141">
        <v>2</v>
      </c>
      <c r="J40" s="141">
        <v>1</v>
      </c>
      <c r="K40" s="141">
        <v>2</v>
      </c>
      <c r="L40" s="141">
        <v>1</v>
      </c>
      <c r="M40" s="141">
        <v>3</v>
      </c>
      <c r="N40" s="141">
        <v>2</v>
      </c>
      <c r="O40" s="141">
        <v>2</v>
      </c>
      <c r="P40" s="141">
        <v>2</v>
      </c>
      <c r="Q40" s="141">
        <v>2</v>
      </c>
      <c r="R40" s="141">
        <v>1</v>
      </c>
      <c r="S40" s="141">
        <v>2</v>
      </c>
      <c r="T40" s="141">
        <v>1</v>
      </c>
      <c r="U40" s="141">
        <v>2</v>
      </c>
      <c r="V40" s="141">
        <v>2</v>
      </c>
      <c r="W40" s="141">
        <v>2</v>
      </c>
      <c r="X40" s="141">
        <v>1</v>
      </c>
      <c r="Y40" s="141"/>
      <c r="Z40" s="141"/>
      <c r="AA40" s="141"/>
      <c r="AB40" s="141"/>
      <c r="AC40" s="141"/>
      <c r="AD40" s="141">
        <v>2</v>
      </c>
      <c r="AE40" s="141">
        <v>1</v>
      </c>
      <c r="AF40" s="141">
        <v>1</v>
      </c>
      <c r="AG40" s="141">
        <v>1</v>
      </c>
      <c r="AH40" s="141">
        <v>1</v>
      </c>
      <c r="AI40" s="141">
        <v>2</v>
      </c>
      <c r="AJ40" s="141">
        <v>2</v>
      </c>
      <c r="AK40" s="141">
        <v>1</v>
      </c>
      <c r="AL40" s="141">
        <v>1</v>
      </c>
      <c r="AM40" s="141">
        <v>2</v>
      </c>
      <c r="AN40" s="141">
        <v>1</v>
      </c>
      <c r="AO40" s="141">
        <v>2</v>
      </c>
      <c r="AP40" s="141">
        <v>2</v>
      </c>
      <c r="AQ40" s="141">
        <v>1</v>
      </c>
      <c r="AR40" s="141">
        <v>3</v>
      </c>
      <c r="AS40" s="141">
        <v>2</v>
      </c>
      <c r="AT40" s="141">
        <v>1</v>
      </c>
      <c r="AU40" s="141">
        <v>2</v>
      </c>
      <c r="AV40" s="141">
        <v>2</v>
      </c>
      <c r="AW40" s="141">
        <v>2</v>
      </c>
      <c r="AX40" s="141">
        <v>1</v>
      </c>
      <c r="AY40" s="141">
        <v>1</v>
      </c>
      <c r="AZ40" s="141">
        <v>1</v>
      </c>
      <c r="BA40" s="141">
        <v>50</v>
      </c>
    </row>
    <row r="41" spans="1:53" x14ac:dyDescent="0.2">
      <c r="A41" s="139">
        <v>102</v>
      </c>
      <c r="B41" s="141">
        <v>4</v>
      </c>
      <c r="C41" s="141">
        <v>1</v>
      </c>
      <c r="D41" s="141">
        <v>5</v>
      </c>
      <c r="E41" s="141">
        <v>5</v>
      </c>
      <c r="F41" s="141">
        <v>3</v>
      </c>
      <c r="G41" s="141">
        <v>1</v>
      </c>
      <c r="H41" s="141">
        <v>5</v>
      </c>
      <c r="I41" s="141">
        <v>2</v>
      </c>
      <c r="J41" s="141">
        <v>1</v>
      </c>
      <c r="K41" s="141">
        <v>2</v>
      </c>
      <c r="L41" s="141">
        <v>1</v>
      </c>
      <c r="M41" s="141">
        <v>3</v>
      </c>
      <c r="N41" s="141">
        <v>3</v>
      </c>
      <c r="O41" s="141">
        <v>3</v>
      </c>
      <c r="P41" s="141">
        <v>3</v>
      </c>
      <c r="Q41" s="141">
        <v>3</v>
      </c>
      <c r="R41" s="141">
        <v>3</v>
      </c>
      <c r="S41" s="141">
        <v>2</v>
      </c>
      <c r="T41" s="141">
        <v>1</v>
      </c>
      <c r="U41" s="141">
        <v>2</v>
      </c>
      <c r="V41" s="141">
        <v>2</v>
      </c>
      <c r="W41" s="141">
        <v>2</v>
      </c>
      <c r="X41" s="141">
        <v>1</v>
      </c>
      <c r="Y41" s="141"/>
      <c r="Z41" s="141"/>
      <c r="AA41" s="141"/>
      <c r="AB41" s="141"/>
      <c r="AC41" s="141"/>
      <c r="AD41" s="141">
        <v>1</v>
      </c>
      <c r="AE41" s="141">
        <v>1</v>
      </c>
      <c r="AF41" s="141">
        <v>1</v>
      </c>
      <c r="AG41" s="141">
        <v>1</v>
      </c>
      <c r="AH41" s="141">
        <v>1</v>
      </c>
      <c r="AI41" s="141">
        <v>2</v>
      </c>
      <c r="AJ41" s="141">
        <v>2</v>
      </c>
      <c r="AK41" s="141">
        <v>1</v>
      </c>
      <c r="AL41" s="141">
        <v>2</v>
      </c>
      <c r="AM41" s="141">
        <v>1</v>
      </c>
      <c r="AN41" s="141">
        <v>1</v>
      </c>
      <c r="AO41" s="141">
        <v>1</v>
      </c>
      <c r="AP41" s="141">
        <v>2</v>
      </c>
      <c r="AQ41" s="141">
        <v>1</v>
      </c>
      <c r="AR41" s="141">
        <v>5</v>
      </c>
      <c r="AS41" s="141">
        <v>2</v>
      </c>
      <c r="AT41" s="141">
        <v>1</v>
      </c>
      <c r="AU41" s="141">
        <v>2</v>
      </c>
      <c r="AV41" s="141">
        <v>2</v>
      </c>
      <c r="AW41" s="141">
        <v>1</v>
      </c>
      <c r="AX41" s="141">
        <v>1</v>
      </c>
      <c r="AY41" s="141">
        <v>1</v>
      </c>
      <c r="AZ41" s="141">
        <v>1</v>
      </c>
      <c r="BA41" s="141">
        <v>50</v>
      </c>
    </row>
    <row r="42" spans="1:53" x14ac:dyDescent="0.2">
      <c r="A42" s="139">
        <v>103</v>
      </c>
      <c r="B42" s="141">
        <v>2</v>
      </c>
      <c r="C42" s="141">
        <v>1</v>
      </c>
      <c r="D42" s="141">
        <v>2</v>
      </c>
      <c r="E42" s="141">
        <v>2</v>
      </c>
      <c r="F42" s="141">
        <v>3</v>
      </c>
      <c r="G42" s="141">
        <v>1</v>
      </c>
      <c r="H42" s="141">
        <v>5</v>
      </c>
      <c r="I42" s="141">
        <v>2</v>
      </c>
      <c r="J42" s="141">
        <v>1</v>
      </c>
      <c r="K42" s="141">
        <v>2</v>
      </c>
      <c r="L42" s="141">
        <v>1</v>
      </c>
      <c r="M42" s="141">
        <v>3</v>
      </c>
      <c r="N42" s="141">
        <v>3</v>
      </c>
      <c r="O42" s="141">
        <v>3</v>
      </c>
      <c r="P42" s="141">
        <v>2</v>
      </c>
      <c r="Q42" s="141">
        <v>3</v>
      </c>
      <c r="R42" s="141">
        <v>2</v>
      </c>
      <c r="S42" s="141">
        <v>2</v>
      </c>
      <c r="T42" s="141">
        <v>1</v>
      </c>
      <c r="U42" s="141">
        <v>2</v>
      </c>
      <c r="V42" s="141">
        <v>2</v>
      </c>
      <c r="W42" s="141">
        <v>2</v>
      </c>
      <c r="X42" s="141">
        <v>1</v>
      </c>
      <c r="Y42" s="141"/>
      <c r="Z42" s="141"/>
      <c r="AA42" s="141"/>
      <c r="AB42" s="141"/>
      <c r="AC42" s="141"/>
      <c r="AD42" s="141">
        <v>2</v>
      </c>
      <c r="AE42" s="141">
        <v>1</v>
      </c>
      <c r="AF42" s="141">
        <v>1</v>
      </c>
      <c r="AG42" s="141">
        <v>1</v>
      </c>
      <c r="AH42" s="141">
        <v>1</v>
      </c>
      <c r="AI42" s="141">
        <v>1</v>
      </c>
      <c r="AJ42" s="141">
        <v>1</v>
      </c>
      <c r="AK42" s="141">
        <v>1</v>
      </c>
      <c r="AL42" s="141">
        <v>2</v>
      </c>
      <c r="AM42" s="141">
        <v>2</v>
      </c>
      <c r="AN42" s="141">
        <v>1</v>
      </c>
      <c r="AO42" s="141">
        <v>2</v>
      </c>
      <c r="AP42" s="141">
        <v>1</v>
      </c>
      <c r="AQ42" s="141">
        <v>1</v>
      </c>
      <c r="AR42" s="141">
        <v>5</v>
      </c>
      <c r="AS42" s="141">
        <v>1</v>
      </c>
      <c r="AT42" s="141">
        <v>1</v>
      </c>
      <c r="AU42" s="141">
        <v>2</v>
      </c>
      <c r="AV42" s="141">
        <v>1</v>
      </c>
      <c r="AW42" s="141">
        <v>2</v>
      </c>
      <c r="AX42" s="141">
        <v>1</v>
      </c>
      <c r="AY42" s="141">
        <v>2</v>
      </c>
      <c r="AZ42" s="141">
        <v>1</v>
      </c>
      <c r="BA42" s="141">
        <v>50</v>
      </c>
    </row>
    <row r="43" spans="1:53" x14ac:dyDescent="0.2">
      <c r="A43" s="139">
        <v>104</v>
      </c>
      <c r="B43" s="141">
        <v>3</v>
      </c>
      <c r="C43" s="141">
        <v>2</v>
      </c>
      <c r="D43" s="141">
        <v>4</v>
      </c>
      <c r="E43" s="141">
        <v>4</v>
      </c>
      <c r="F43" s="141">
        <v>3</v>
      </c>
      <c r="G43" s="141">
        <v>1</v>
      </c>
      <c r="H43" s="141">
        <v>5</v>
      </c>
      <c r="I43" s="141">
        <v>2</v>
      </c>
      <c r="J43" s="141">
        <v>1</v>
      </c>
      <c r="K43" s="141">
        <v>2</v>
      </c>
      <c r="L43" s="141">
        <v>1</v>
      </c>
      <c r="M43" s="141">
        <v>3</v>
      </c>
      <c r="N43" s="141">
        <v>3</v>
      </c>
      <c r="O43" s="141">
        <v>3</v>
      </c>
      <c r="P43" s="141">
        <v>2</v>
      </c>
      <c r="Q43" s="141">
        <v>2</v>
      </c>
      <c r="R43" s="141">
        <v>1</v>
      </c>
      <c r="S43" s="141">
        <v>1</v>
      </c>
      <c r="T43" s="141">
        <v>1</v>
      </c>
      <c r="U43" s="141">
        <v>2</v>
      </c>
      <c r="V43" s="141">
        <v>1</v>
      </c>
      <c r="W43" s="141">
        <v>2</v>
      </c>
      <c r="X43" s="141">
        <v>1</v>
      </c>
      <c r="Y43" s="141"/>
      <c r="Z43" s="141"/>
      <c r="AA43" s="141"/>
      <c r="AB43" s="141"/>
      <c r="AC43" s="141"/>
      <c r="AD43" s="141">
        <v>1</v>
      </c>
      <c r="AE43" s="141">
        <v>2</v>
      </c>
      <c r="AF43" s="141">
        <v>2</v>
      </c>
      <c r="AG43" s="141">
        <v>1</v>
      </c>
      <c r="AH43" s="141">
        <v>1</v>
      </c>
      <c r="AI43" s="141">
        <v>1</v>
      </c>
      <c r="AJ43" s="141">
        <v>2</v>
      </c>
      <c r="AK43" s="141">
        <v>2</v>
      </c>
      <c r="AL43" s="141">
        <v>1</v>
      </c>
      <c r="AM43" s="141">
        <v>2</v>
      </c>
      <c r="AN43" s="141">
        <v>1</v>
      </c>
      <c r="AO43" s="141">
        <v>1</v>
      </c>
      <c r="AP43" s="141">
        <v>1</v>
      </c>
      <c r="AQ43" s="141">
        <v>1</v>
      </c>
      <c r="AR43" s="141">
        <v>5</v>
      </c>
      <c r="AS43" s="141">
        <v>2</v>
      </c>
      <c r="AT43" s="141">
        <v>1</v>
      </c>
      <c r="AU43" s="141">
        <v>2</v>
      </c>
      <c r="AV43" s="141">
        <v>1</v>
      </c>
      <c r="AW43" s="141">
        <v>2</v>
      </c>
      <c r="AX43" s="141">
        <v>1</v>
      </c>
      <c r="AY43" s="141">
        <v>1</v>
      </c>
      <c r="AZ43" s="141">
        <v>1</v>
      </c>
      <c r="BA43" s="141">
        <v>50</v>
      </c>
    </row>
    <row r="44" spans="1:53" x14ac:dyDescent="0.2">
      <c r="A44" s="139">
        <v>105</v>
      </c>
      <c r="B44" s="141">
        <v>5</v>
      </c>
      <c r="C44" s="141">
        <v>1</v>
      </c>
      <c r="D44" s="141">
        <v>2</v>
      </c>
      <c r="E44" s="141">
        <v>2</v>
      </c>
      <c r="F44" s="141">
        <v>3</v>
      </c>
      <c r="G44" s="141">
        <v>1</v>
      </c>
      <c r="H44" s="141">
        <v>5</v>
      </c>
      <c r="I44" s="141">
        <v>2</v>
      </c>
      <c r="J44" s="141">
        <v>1</v>
      </c>
      <c r="K44" s="141">
        <v>2</v>
      </c>
      <c r="L44" s="141">
        <v>1</v>
      </c>
      <c r="M44" s="141">
        <v>3</v>
      </c>
      <c r="N44" s="141">
        <v>2</v>
      </c>
      <c r="O44" s="141">
        <v>2</v>
      </c>
      <c r="P44" s="141">
        <v>1</v>
      </c>
      <c r="Q44" s="141">
        <v>1</v>
      </c>
      <c r="R44" s="141">
        <v>1</v>
      </c>
      <c r="S44" s="141">
        <v>1</v>
      </c>
      <c r="T44" s="141">
        <v>1</v>
      </c>
      <c r="U44" s="141">
        <v>2</v>
      </c>
      <c r="V44" s="141">
        <v>1</v>
      </c>
      <c r="W44" s="141">
        <v>2</v>
      </c>
      <c r="X44" s="141">
        <v>1</v>
      </c>
      <c r="Y44" s="141"/>
      <c r="Z44" s="141"/>
      <c r="AA44" s="141"/>
      <c r="AB44" s="141"/>
      <c r="AC44" s="141"/>
      <c r="AD44" s="141">
        <v>2</v>
      </c>
      <c r="AE44" s="141">
        <v>1</v>
      </c>
      <c r="AF44" s="141">
        <v>1</v>
      </c>
      <c r="AG44" s="141">
        <v>1</v>
      </c>
      <c r="AH44" s="141">
        <v>2</v>
      </c>
      <c r="AI44" s="141">
        <v>1</v>
      </c>
      <c r="AJ44" s="141">
        <v>1</v>
      </c>
      <c r="AK44" s="141">
        <v>2</v>
      </c>
      <c r="AL44" s="141">
        <v>1</v>
      </c>
      <c r="AM44" s="141">
        <v>1</v>
      </c>
      <c r="AN44" s="141">
        <v>1</v>
      </c>
      <c r="AO44" s="141">
        <v>2</v>
      </c>
      <c r="AP44" s="141">
        <v>2</v>
      </c>
      <c r="AQ44" s="141">
        <v>1</v>
      </c>
      <c r="AR44" s="141">
        <v>5</v>
      </c>
      <c r="AS44" s="141">
        <v>2</v>
      </c>
      <c r="AT44" s="141">
        <v>2</v>
      </c>
      <c r="AU44" s="141">
        <v>2</v>
      </c>
      <c r="AV44" s="141">
        <v>1</v>
      </c>
      <c r="AW44" s="141">
        <v>1</v>
      </c>
      <c r="AX44" s="141">
        <v>1</v>
      </c>
      <c r="AY44" s="141">
        <v>1</v>
      </c>
      <c r="AZ44" s="141">
        <v>1</v>
      </c>
      <c r="BA44" s="141">
        <v>50</v>
      </c>
    </row>
    <row r="45" spans="1:53" x14ac:dyDescent="0.2">
      <c r="A45" s="139">
        <v>106</v>
      </c>
      <c r="B45" s="141">
        <v>5</v>
      </c>
      <c r="C45" s="141">
        <v>2</v>
      </c>
      <c r="D45" s="141">
        <v>4</v>
      </c>
      <c r="E45" s="141">
        <v>4</v>
      </c>
      <c r="F45" s="141">
        <v>3</v>
      </c>
      <c r="G45" s="141">
        <v>1</v>
      </c>
      <c r="H45" s="141">
        <v>5</v>
      </c>
      <c r="I45" s="141">
        <v>2</v>
      </c>
      <c r="J45" s="141">
        <v>1</v>
      </c>
      <c r="K45" s="141">
        <v>2</v>
      </c>
      <c r="L45" s="141">
        <v>1</v>
      </c>
      <c r="M45" s="141">
        <v>3</v>
      </c>
      <c r="N45" s="141">
        <v>3</v>
      </c>
      <c r="O45" s="141">
        <v>2</v>
      </c>
      <c r="P45" s="141">
        <v>2</v>
      </c>
      <c r="Q45" s="141">
        <v>1</v>
      </c>
      <c r="R45" s="141">
        <v>1</v>
      </c>
      <c r="S45" s="141">
        <v>1</v>
      </c>
      <c r="T45" s="141">
        <v>1</v>
      </c>
      <c r="U45" s="141">
        <v>1</v>
      </c>
      <c r="V45" s="141">
        <v>1</v>
      </c>
      <c r="W45" s="141">
        <v>2</v>
      </c>
      <c r="X45" s="141">
        <v>2</v>
      </c>
      <c r="Y45" s="141"/>
      <c r="Z45" s="141"/>
      <c r="AA45" s="141"/>
      <c r="AB45" s="141"/>
      <c r="AC45" s="141"/>
      <c r="AD45" s="141">
        <v>2</v>
      </c>
      <c r="AE45" s="141">
        <v>1</v>
      </c>
      <c r="AF45" s="141">
        <v>2</v>
      </c>
      <c r="AG45" s="141">
        <v>2</v>
      </c>
      <c r="AH45" s="141">
        <v>2</v>
      </c>
      <c r="AI45" s="141">
        <v>1</v>
      </c>
      <c r="AJ45" s="141">
        <v>2</v>
      </c>
      <c r="AK45" s="141">
        <v>2</v>
      </c>
      <c r="AL45" s="141">
        <v>1</v>
      </c>
      <c r="AM45" s="141">
        <v>2</v>
      </c>
      <c r="AN45" s="141">
        <v>1</v>
      </c>
      <c r="AO45" s="141">
        <v>2</v>
      </c>
      <c r="AP45" s="141">
        <v>2</v>
      </c>
      <c r="AQ45" s="141">
        <v>1</v>
      </c>
      <c r="AR45" s="141">
        <v>2</v>
      </c>
      <c r="AS45" s="141">
        <v>1</v>
      </c>
      <c r="AT45" s="141">
        <v>1</v>
      </c>
      <c r="AU45" s="141">
        <v>2</v>
      </c>
      <c r="AV45" s="141">
        <v>1</v>
      </c>
      <c r="AW45" s="141">
        <v>1</v>
      </c>
      <c r="AX45" s="141">
        <v>1</v>
      </c>
      <c r="AY45" s="141">
        <v>1</v>
      </c>
      <c r="AZ45" s="141">
        <v>1</v>
      </c>
      <c r="BA45" s="141">
        <v>50</v>
      </c>
    </row>
    <row r="46" spans="1:53" x14ac:dyDescent="0.2">
      <c r="A46" s="139">
        <v>107</v>
      </c>
      <c r="B46" s="141">
        <v>2</v>
      </c>
      <c r="C46" s="141">
        <v>1</v>
      </c>
      <c r="D46" s="141">
        <v>3</v>
      </c>
      <c r="E46" s="141">
        <v>3</v>
      </c>
      <c r="F46" s="141">
        <v>3</v>
      </c>
      <c r="G46" s="141">
        <v>1</v>
      </c>
      <c r="H46" s="141">
        <v>5</v>
      </c>
      <c r="I46" s="141">
        <v>2</v>
      </c>
      <c r="J46" s="141">
        <v>1</v>
      </c>
      <c r="K46" s="141">
        <v>2</v>
      </c>
      <c r="L46" s="141">
        <v>1</v>
      </c>
      <c r="M46" s="141">
        <v>3</v>
      </c>
      <c r="N46" s="141">
        <v>2</v>
      </c>
      <c r="O46" s="141">
        <v>2</v>
      </c>
      <c r="P46" s="141">
        <v>2</v>
      </c>
      <c r="Q46" s="141">
        <v>2</v>
      </c>
      <c r="R46" s="141">
        <v>1</v>
      </c>
      <c r="S46" s="141">
        <v>1</v>
      </c>
      <c r="T46" s="141">
        <v>1</v>
      </c>
      <c r="U46" s="141">
        <v>2</v>
      </c>
      <c r="V46" s="141">
        <v>2</v>
      </c>
      <c r="W46" s="141">
        <v>2</v>
      </c>
      <c r="X46" s="141">
        <v>2</v>
      </c>
      <c r="Y46" s="141"/>
      <c r="Z46" s="141"/>
      <c r="AA46" s="141"/>
      <c r="AB46" s="141"/>
      <c r="AC46" s="141"/>
      <c r="AD46" s="141">
        <v>2</v>
      </c>
      <c r="AE46" s="141">
        <v>2</v>
      </c>
      <c r="AF46" s="141">
        <v>1</v>
      </c>
      <c r="AG46" s="141">
        <v>1</v>
      </c>
      <c r="AH46" s="141">
        <v>2</v>
      </c>
      <c r="AI46" s="141">
        <v>2</v>
      </c>
      <c r="AJ46" s="141">
        <v>2</v>
      </c>
      <c r="AK46" s="141">
        <v>1</v>
      </c>
      <c r="AL46" s="141">
        <v>1</v>
      </c>
      <c r="AM46" s="141">
        <v>2</v>
      </c>
      <c r="AN46" s="141">
        <v>2</v>
      </c>
      <c r="AO46" s="141">
        <v>2</v>
      </c>
      <c r="AP46" s="141">
        <v>2</v>
      </c>
      <c r="AQ46" s="141">
        <v>2</v>
      </c>
      <c r="AR46" s="141">
        <v>5</v>
      </c>
      <c r="AS46" s="141">
        <v>2</v>
      </c>
      <c r="AT46" s="141">
        <v>2</v>
      </c>
      <c r="AU46" s="141">
        <v>2</v>
      </c>
      <c r="AV46" s="141">
        <v>1</v>
      </c>
      <c r="AW46" s="141">
        <v>1</v>
      </c>
      <c r="AX46" s="141">
        <v>1</v>
      </c>
      <c r="AY46" s="141">
        <v>1</v>
      </c>
      <c r="AZ46" s="141">
        <v>1</v>
      </c>
      <c r="BA46" s="141">
        <v>50</v>
      </c>
    </row>
    <row r="47" spans="1:53" x14ac:dyDescent="0.2">
      <c r="A47" s="139">
        <v>108</v>
      </c>
      <c r="B47" s="141">
        <v>3</v>
      </c>
      <c r="C47" s="141">
        <v>1</v>
      </c>
      <c r="D47" s="141">
        <v>4</v>
      </c>
      <c r="E47" s="141">
        <v>4</v>
      </c>
      <c r="F47" s="141">
        <v>3</v>
      </c>
      <c r="G47" s="141">
        <v>1</v>
      </c>
      <c r="H47" s="141">
        <v>5</v>
      </c>
      <c r="I47" s="141">
        <v>2</v>
      </c>
      <c r="J47" s="141">
        <v>1</v>
      </c>
      <c r="K47" s="141">
        <v>2</v>
      </c>
      <c r="L47" s="141">
        <v>1</v>
      </c>
      <c r="M47" s="141">
        <v>3</v>
      </c>
      <c r="N47" s="141">
        <v>3</v>
      </c>
      <c r="O47" s="141">
        <v>3</v>
      </c>
      <c r="P47" s="141">
        <v>2</v>
      </c>
      <c r="Q47" s="141">
        <v>2</v>
      </c>
      <c r="R47" s="141">
        <v>2</v>
      </c>
      <c r="S47" s="141">
        <v>2</v>
      </c>
      <c r="T47" s="141">
        <v>1</v>
      </c>
      <c r="U47" s="141">
        <v>2</v>
      </c>
      <c r="V47" s="141">
        <v>2</v>
      </c>
      <c r="W47" s="141">
        <v>2</v>
      </c>
      <c r="X47" s="141">
        <v>1</v>
      </c>
      <c r="Y47" s="141"/>
      <c r="Z47" s="141"/>
      <c r="AA47" s="141"/>
      <c r="AB47" s="141"/>
      <c r="AC47" s="141"/>
      <c r="AD47" s="141">
        <v>2</v>
      </c>
      <c r="AE47" s="141">
        <v>1</v>
      </c>
      <c r="AF47" s="141">
        <v>1</v>
      </c>
      <c r="AG47" s="141">
        <v>1</v>
      </c>
      <c r="AH47" s="141">
        <v>1</v>
      </c>
      <c r="AI47" s="141">
        <v>1</v>
      </c>
      <c r="AJ47" s="141">
        <v>1</v>
      </c>
      <c r="AK47" s="141">
        <v>1</v>
      </c>
      <c r="AL47" s="141">
        <v>1</v>
      </c>
      <c r="AM47" s="141">
        <v>1</v>
      </c>
      <c r="AN47" s="141">
        <v>1</v>
      </c>
      <c r="AO47" s="141">
        <v>1</v>
      </c>
      <c r="AP47" s="141">
        <v>1</v>
      </c>
      <c r="AQ47" s="141">
        <v>1</v>
      </c>
      <c r="AR47" s="141">
        <v>5</v>
      </c>
      <c r="AS47" s="141">
        <v>1</v>
      </c>
      <c r="AT47" s="141">
        <v>1</v>
      </c>
      <c r="AU47" s="141">
        <v>2</v>
      </c>
      <c r="AV47" s="141">
        <v>2</v>
      </c>
      <c r="AW47" s="141">
        <v>2</v>
      </c>
      <c r="AX47" s="141">
        <v>1</v>
      </c>
      <c r="AY47" s="141">
        <v>1</v>
      </c>
      <c r="AZ47" s="141">
        <v>1</v>
      </c>
      <c r="BA47" s="141">
        <v>50</v>
      </c>
    </row>
    <row r="48" spans="1:53" x14ac:dyDescent="0.2">
      <c r="A48" s="139">
        <v>109</v>
      </c>
      <c r="B48" s="141">
        <v>2</v>
      </c>
      <c r="C48" s="141">
        <v>2</v>
      </c>
      <c r="D48" s="141">
        <v>4</v>
      </c>
      <c r="E48" s="141">
        <v>4</v>
      </c>
      <c r="F48" s="141">
        <v>3</v>
      </c>
      <c r="G48" s="141">
        <v>1</v>
      </c>
      <c r="H48" s="141">
        <v>5</v>
      </c>
      <c r="I48" s="141">
        <v>2</v>
      </c>
      <c r="J48" s="141">
        <v>1</v>
      </c>
      <c r="K48" s="141">
        <v>2</v>
      </c>
      <c r="L48" s="141">
        <v>1</v>
      </c>
      <c r="M48" s="141">
        <v>3</v>
      </c>
      <c r="N48" s="141">
        <v>2</v>
      </c>
      <c r="O48" s="141">
        <v>2</v>
      </c>
      <c r="P48" s="141">
        <v>2</v>
      </c>
      <c r="Q48" s="141">
        <v>2</v>
      </c>
      <c r="R48" s="141">
        <v>2</v>
      </c>
      <c r="S48" s="141">
        <v>2</v>
      </c>
      <c r="T48" s="141">
        <v>1</v>
      </c>
      <c r="U48" s="141">
        <v>2</v>
      </c>
      <c r="V48" s="141">
        <v>2</v>
      </c>
      <c r="W48" s="141">
        <v>2</v>
      </c>
      <c r="X48" s="141">
        <v>1</v>
      </c>
      <c r="Y48" s="141"/>
      <c r="Z48" s="141"/>
      <c r="AA48" s="141"/>
      <c r="AB48" s="141"/>
      <c r="AC48" s="141"/>
      <c r="AD48" s="141">
        <v>2</v>
      </c>
      <c r="AE48" s="141">
        <v>2</v>
      </c>
      <c r="AF48" s="141">
        <v>2</v>
      </c>
      <c r="AG48" s="141">
        <v>2</v>
      </c>
      <c r="AH48" s="141">
        <v>1</v>
      </c>
      <c r="AI48" s="141">
        <v>2</v>
      </c>
      <c r="AJ48" s="141">
        <v>2</v>
      </c>
      <c r="AK48" s="141">
        <v>2</v>
      </c>
      <c r="AL48" s="141">
        <v>2</v>
      </c>
      <c r="AM48" s="141">
        <v>2</v>
      </c>
      <c r="AN48" s="141">
        <v>1</v>
      </c>
      <c r="AO48" s="141">
        <v>2</v>
      </c>
      <c r="AP48" s="141">
        <v>2</v>
      </c>
      <c r="AQ48" s="141">
        <v>2</v>
      </c>
      <c r="AR48" s="141">
        <v>5</v>
      </c>
      <c r="AS48" s="141">
        <v>2</v>
      </c>
      <c r="AT48" s="141">
        <v>2</v>
      </c>
      <c r="AU48" s="141">
        <v>2</v>
      </c>
      <c r="AV48" s="141">
        <v>2</v>
      </c>
      <c r="AW48" s="141">
        <v>2</v>
      </c>
      <c r="AX48" s="141">
        <v>1</v>
      </c>
      <c r="AY48" s="141">
        <v>1</v>
      </c>
      <c r="AZ48" s="141">
        <v>1</v>
      </c>
      <c r="BA48" s="141">
        <v>50</v>
      </c>
    </row>
    <row r="49" spans="1:53" x14ac:dyDescent="0.2">
      <c r="A49" s="139">
        <v>110</v>
      </c>
      <c r="B49" s="141">
        <v>2</v>
      </c>
      <c r="C49" s="141">
        <v>1</v>
      </c>
      <c r="D49" s="141">
        <v>3</v>
      </c>
      <c r="E49" s="141">
        <v>3</v>
      </c>
      <c r="F49" s="141">
        <v>3</v>
      </c>
      <c r="G49" s="141">
        <v>1</v>
      </c>
      <c r="H49" s="141">
        <v>5</v>
      </c>
      <c r="I49" s="141">
        <v>2</v>
      </c>
      <c r="J49" s="141">
        <v>1</v>
      </c>
      <c r="K49" s="141">
        <v>2</v>
      </c>
      <c r="L49" s="141">
        <v>1</v>
      </c>
      <c r="M49" s="141">
        <v>3</v>
      </c>
      <c r="N49" s="141">
        <v>3</v>
      </c>
      <c r="O49" s="141">
        <v>2</v>
      </c>
      <c r="P49" s="141">
        <v>2</v>
      </c>
      <c r="Q49" s="141">
        <v>2</v>
      </c>
      <c r="R49" s="141">
        <v>2</v>
      </c>
      <c r="S49" s="141">
        <v>2</v>
      </c>
      <c r="T49" s="141">
        <v>1</v>
      </c>
      <c r="U49" s="141">
        <v>2</v>
      </c>
      <c r="V49" s="141">
        <v>2</v>
      </c>
      <c r="W49" s="141">
        <v>2</v>
      </c>
      <c r="X49" s="141">
        <v>2</v>
      </c>
      <c r="Y49" s="141"/>
      <c r="Z49" s="141"/>
      <c r="AA49" s="141"/>
      <c r="AB49" s="141"/>
      <c r="AC49" s="141"/>
      <c r="AD49" s="141">
        <v>2</v>
      </c>
      <c r="AE49" s="141">
        <v>2</v>
      </c>
      <c r="AF49" s="141">
        <v>2</v>
      </c>
      <c r="AG49" s="141">
        <v>2</v>
      </c>
      <c r="AH49" s="141">
        <v>1</v>
      </c>
      <c r="AI49" s="141">
        <v>1</v>
      </c>
      <c r="AJ49" s="141">
        <v>2</v>
      </c>
      <c r="AK49" s="141">
        <v>2</v>
      </c>
      <c r="AL49" s="141">
        <v>1</v>
      </c>
      <c r="AM49" s="141">
        <v>2</v>
      </c>
      <c r="AN49" s="141">
        <v>2</v>
      </c>
      <c r="AO49" s="141">
        <v>1</v>
      </c>
      <c r="AP49" s="141">
        <v>1</v>
      </c>
      <c r="AQ49" s="141">
        <v>1</v>
      </c>
      <c r="AR49" s="141">
        <v>5</v>
      </c>
      <c r="AS49" s="141">
        <v>2</v>
      </c>
      <c r="AT49" s="141">
        <v>2</v>
      </c>
      <c r="AU49" s="141">
        <v>2</v>
      </c>
      <c r="AV49" s="141">
        <v>2</v>
      </c>
      <c r="AW49" s="141">
        <v>2</v>
      </c>
      <c r="AX49" s="141">
        <v>1</v>
      </c>
      <c r="AY49" s="141">
        <v>1</v>
      </c>
      <c r="AZ49" s="141">
        <v>1</v>
      </c>
      <c r="BA49" s="141">
        <v>50</v>
      </c>
    </row>
    <row r="50" spans="1:53" x14ac:dyDescent="0.2">
      <c r="A50" s="139">
        <v>111</v>
      </c>
      <c r="B50" s="141">
        <v>3</v>
      </c>
      <c r="C50" s="141">
        <v>2</v>
      </c>
      <c r="D50" s="141">
        <v>3</v>
      </c>
      <c r="E50" s="141">
        <v>3</v>
      </c>
      <c r="F50" s="141">
        <v>3</v>
      </c>
      <c r="G50" s="141">
        <v>1</v>
      </c>
      <c r="H50" s="141">
        <v>5</v>
      </c>
      <c r="I50" s="141">
        <v>2</v>
      </c>
      <c r="J50" s="141">
        <v>1</v>
      </c>
      <c r="K50" s="141">
        <v>2</v>
      </c>
      <c r="L50" s="141">
        <v>1</v>
      </c>
      <c r="M50" s="141">
        <v>3</v>
      </c>
      <c r="N50" s="141">
        <v>2</v>
      </c>
      <c r="O50" s="141">
        <v>2</v>
      </c>
      <c r="P50" s="141">
        <v>1</v>
      </c>
      <c r="Q50" s="141">
        <v>1</v>
      </c>
      <c r="R50" s="141">
        <v>1</v>
      </c>
      <c r="S50" s="141">
        <v>2</v>
      </c>
      <c r="T50" s="141">
        <v>1</v>
      </c>
      <c r="U50" s="141">
        <v>2</v>
      </c>
      <c r="V50" s="141">
        <v>2</v>
      </c>
      <c r="W50" s="141">
        <v>2</v>
      </c>
      <c r="X50" s="141">
        <v>2</v>
      </c>
      <c r="Y50" s="141"/>
      <c r="Z50" s="141"/>
      <c r="AA50" s="141"/>
      <c r="AB50" s="141"/>
      <c r="AC50" s="141"/>
      <c r="AD50" s="141">
        <v>2</v>
      </c>
      <c r="AE50" s="141">
        <v>2</v>
      </c>
      <c r="AF50" s="141">
        <v>1</v>
      </c>
      <c r="AG50" s="141">
        <v>2</v>
      </c>
      <c r="AH50" s="141">
        <v>1</v>
      </c>
      <c r="AI50" s="141">
        <v>2</v>
      </c>
      <c r="AJ50" s="141">
        <v>2</v>
      </c>
      <c r="AK50" s="141">
        <v>1</v>
      </c>
      <c r="AL50" s="141">
        <v>2</v>
      </c>
      <c r="AM50" s="141">
        <v>2</v>
      </c>
      <c r="AN50" s="141">
        <v>1</v>
      </c>
      <c r="AO50" s="141">
        <v>2</v>
      </c>
      <c r="AP50" s="141">
        <v>1</v>
      </c>
      <c r="AQ50" s="141">
        <v>2</v>
      </c>
      <c r="AR50" s="141">
        <v>5</v>
      </c>
      <c r="AS50" s="141">
        <v>2</v>
      </c>
      <c r="AT50" s="141">
        <v>2</v>
      </c>
      <c r="AU50" s="141">
        <v>2</v>
      </c>
      <c r="AV50" s="141">
        <v>2</v>
      </c>
      <c r="AW50" s="141">
        <v>2</v>
      </c>
      <c r="AX50" s="141">
        <v>1</v>
      </c>
      <c r="AY50" s="141">
        <v>1</v>
      </c>
      <c r="AZ50" s="141">
        <v>1</v>
      </c>
      <c r="BA50" s="141">
        <v>50</v>
      </c>
    </row>
    <row r="51" spans="1:53" x14ac:dyDescent="0.2">
      <c r="A51" s="139">
        <v>112</v>
      </c>
      <c r="B51" s="141">
        <v>2</v>
      </c>
      <c r="C51" s="141">
        <v>1</v>
      </c>
      <c r="D51" s="141">
        <v>3</v>
      </c>
      <c r="E51" s="141">
        <v>3</v>
      </c>
      <c r="F51" s="141">
        <v>3</v>
      </c>
      <c r="G51" s="141">
        <v>1</v>
      </c>
      <c r="H51" s="141">
        <v>5</v>
      </c>
      <c r="I51" s="141">
        <v>1</v>
      </c>
      <c r="J51" s="141">
        <v>1</v>
      </c>
      <c r="K51" s="141">
        <v>2</v>
      </c>
      <c r="L51" s="141">
        <v>2</v>
      </c>
      <c r="M51" s="141">
        <v>3</v>
      </c>
      <c r="N51" s="141">
        <v>2</v>
      </c>
      <c r="O51" s="141">
        <v>2</v>
      </c>
      <c r="P51" s="141">
        <v>1</v>
      </c>
      <c r="Q51" s="141">
        <v>2</v>
      </c>
      <c r="R51" s="141">
        <v>2</v>
      </c>
      <c r="S51" s="141">
        <v>2</v>
      </c>
      <c r="T51" s="141">
        <v>1</v>
      </c>
      <c r="U51" s="141">
        <v>1</v>
      </c>
      <c r="V51" s="141">
        <v>1</v>
      </c>
      <c r="W51" s="141">
        <v>1</v>
      </c>
      <c r="X51" s="141">
        <v>2</v>
      </c>
      <c r="Y51" s="141"/>
      <c r="Z51" s="141"/>
      <c r="AA51" s="141"/>
      <c r="AB51" s="141"/>
      <c r="AC51" s="141"/>
      <c r="AD51" s="141">
        <v>1</v>
      </c>
      <c r="AE51" s="141">
        <v>1</v>
      </c>
      <c r="AF51" s="141">
        <v>1</v>
      </c>
      <c r="AG51" s="141">
        <v>3</v>
      </c>
      <c r="AH51" s="141">
        <v>1</v>
      </c>
      <c r="AI51" s="141">
        <v>1</v>
      </c>
      <c r="AJ51" s="141">
        <v>1</v>
      </c>
      <c r="AK51" s="141">
        <v>2</v>
      </c>
      <c r="AL51" s="141">
        <v>1</v>
      </c>
      <c r="AM51" s="141">
        <v>2</v>
      </c>
      <c r="AN51" s="141">
        <v>2</v>
      </c>
      <c r="AO51" s="141">
        <v>2</v>
      </c>
      <c r="AP51" s="141">
        <v>2</v>
      </c>
      <c r="AQ51" s="141">
        <v>1</v>
      </c>
      <c r="AR51" s="141">
        <v>5</v>
      </c>
      <c r="AS51" s="141">
        <v>1</v>
      </c>
      <c r="AT51" s="141">
        <v>1</v>
      </c>
      <c r="AU51" s="141">
        <v>2</v>
      </c>
      <c r="AV51" s="141">
        <v>1</v>
      </c>
      <c r="AW51" s="141">
        <v>1</v>
      </c>
      <c r="AX51" s="141">
        <v>1</v>
      </c>
      <c r="AY51" s="141">
        <v>1</v>
      </c>
      <c r="AZ51" s="141">
        <v>1</v>
      </c>
      <c r="BA51" s="141">
        <v>50</v>
      </c>
    </row>
    <row r="52" spans="1:53" x14ac:dyDescent="0.2">
      <c r="A52" s="139">
        <v>113</v>
      </c>
      <c r="B52" s="141">
        <v>3</v>
      </c>
      <c r="C52" s="141">
        <v>1</v>
      </c>
      <c r="D52" s="141">
        <v>4</v>
      </c>
      <c r="E52" s="141">
        <v>4</v>
      </c>
      <c r="F52" s="141">
        <v>2</v>
      </c>
      <c r="G52" s="141">
        <v>1</v>
      </c>
      <c r="H52" s="141">
        <v>4</v>
      </c>
      <c r="I52" s="141">
        <v>2</v>
      </c>
      <c r="J52" s="141">
        <v>1</v>
      </c>
      <c r="K52" s="141">
        <v>2</v>
      </c>
      <c r="L52" s="141">
        <v>1</v>
      </c>
      <c r="M52" s="141">
        <v>3</v>
      </c>
      <c r="N52" s="141">
        <v>3</v>
      </c>
      <c r="O52" s="141">
        <v>2</v>
      </c>
      <c r="P52" s="141">
        <v>2</v>
      </c>
      <c r="Q52" s="141">
        <v>2</v>
      </c>
      <c r="R52" s="141">
        <v>2</v>
      </c>
      <c r="S52" s="141">
        <v>2</v>
      </c>
      <c r="T52" s="141">
        <v>1</v>
      </c>
      <c r="U52" s="141">
        <v>2</v>
      </c>
      <c r="V52" s="141"/>
      <c r="W52" s="141"/>
      <c r="X52" s="141"/>
      <c r="Y52" s="141">
        <v>2</v>
      </c>
      <c r="Z52" s="141">
        <v>2</v>
      </c>
      <c r="AA52" s="141">
        <v>2</v>
      </c>
      <c r="AB52" s="141"/>
      <c r="AC52" s="141"/>
      <c r="AD52" s="141">
        <v>2</v>
      </c>
      <c r="AE52" s="141">
        <v>2</v>
      </c>
      <c r="AF52" s="141">
        <v>1</v>
      </c>
      <c r="AG52" s="141">
        <v>1</v>
      </c>
      <c r="AH52" s="141">
        <v>1</v>
      </c>
      <c r="AI52" s="141">
        <v>1</v>
      </c>
      <c r="AJ52" s="141">
        <v>2</v>
      </c>
      <c r="AK52" s="141">
        <v>2</v>
      </c>
      <c r="AL52" s="141">
        <v>1</v>
      </c>
      <c r="AM52" s="141">
        <v>2</v>
      </c>
      <c r="AN52" s="141">
        <v>1</v>
      </c>
      <c r="AO52" s="141">
        <v>1</v>
      </c>
      <c r="AP52" s="141">
        <v>1</v>
      </c>
      <c r="AQ52" s="141">
        <v>2</v>
      </c>
      <c r="AR52" s="141">
        <v>5</v>
      </c>
      <c r="AS52" s="141">
        <v>2</v>
      </c>
      <c r="AT52" s="141">
        <v>2</v>
      </c>
      <c r="AU52" s="141">
        <v>2</v>
      </c>
      <c r="AV52" s="141">
        <v>2</v>
      </c>
      <c r="AW52" s="141">
        <v>2</v>
      </c>
      <c r="AX52" s="141">
        <v>1</v>
      </c>
      <c r="AY52" s="141">
        <v>1</v>
      </c>
      <c r="AZ52" s="141">
        <v>1</v>
      </c>
      <c r="BA52" s="141">
        <v>50</v>
      </c>
    </row>
    <row r="53" spans="1:53" x14ac:dyDescent="0.2">
      <c r="A53" s="139">
        <v>114</v>
      </c>
      <c r="B53" s="141">
        <v>3</v>
      </c>
      <c r="C53" s="141">
        <v>1</v>
      </c>
      <c r="D53" s="141">
        <v>6</v>
      </c>
      <c r="E53" s="141">
        <v>6</v>
      </c>
      <c r="F53" s="141">
        <v>2</v>
      </c>
      <c r="G53" s="141">
        <v>1</v>
      </c>
      <c r="H53" s="141">
        <v>4</v>
      </c>
      <c r="I53" s="141">
        <v>2</v>
      </c>
      <c r="J53" s="141">
        <v>1</v>
      </c>
      <c r="K53" s="141">
        <v>2</v>
      </c>
      <c r="L53" s="141">
        <v>1</v>
      </c>
      <c r="M53" s="141">
        <v>3</v>
      </c>
      <c r="N53" s="141">
        <v>3</v>
      </c>
      <c r="O53" s="141">
        <v>2</v>
      </c>
      <c r="P53" s="141">
        <v>2</v>
      </c>
      <c r="Q53" s="141">
        <v>1</v>
      </c>
      <c r="R53" s="141">
        <v>1</v>
      </c>
      <c r="S53" s="141">
        <v>1</v>
      </c>
      <c r="T53" s="141">
        <v>1</v>
      </c>
      <c r="U53" s="141">
        <v>2</v>
      </c>
      <c r="V53" s="141"/>
      <c r="W53" s="141"/>
      <c r="X53" s="141"/>
      <c r="Y53" s="141">
        <v>2</v>
      </c>
      <c r="Z53" s="141">
        <v>2</v>
      </c>
      <c r="AA53" s="141">
        <v>1</v>
      </c>
      <c r="AB53" s="141"/>
      <c r="AC53" s="141"/>
      <c r="AD53" s="141">
        <v>1</v>
      </c>
      <c r="AE53" s="141">
        <v>1</v>
      </c>
      <c r="AF53" s="141">
        <v>1</v>
      </c>
      <c r="AG53" s="141">
        <v>2</v>
      </c>
      <c r="AH53" s="141">
        <v>1</v>
      </c>
      <c r="AI53" s="141">
        <v>2</v>
      </c>
      <c r="AJ53" s="141">
        <v>1</v>
      </c>
      <c r="AK53" s="141">
        <v>1</v>
      </c>
      <c r="AL53" s="141">
        <v>2</v>
      </c>
      <c r="AM53" s="141">
        <v>2</v>
      </c>
      <c r="AN53" s="141">
        <v>2</v>
      </c>
      <c r="AO53" s="141">
        <v>2</v>
      </c>
      <c r="AP53" s="141">
        <v>2</v>
      </c>
      <c r="AQ53" s="141">
        <v>1</v>
      </c>
      <c r="AR53" s="141">
        <v>5</v>
      </c>
      <c r="AS53" s="141">
        <v>2</v>
      </c>
      <c r="AT53" s="141">
        <v>2</v>
      </c>
      <c r="AU53" s="141">
        <v>2</v>
      </c>
      <c r="AV53" s="141">
        <v>1</v>
      </c>
      <c r="AW53" s="141">
        <v>2</v>
      </c>
      <c r="AX53" s="141">
        <v>1</v>
      </c>
      <c r="AY53" s="141">
        <v>1</v>
      </c>
      <c r="AZ53" s="141">
        <v>1</v>
      </c>
      <c r="BA53" s="141">
        <v>50</v>
      </c>
    </row>
    <row r="54" spans="1:53" x14ac:dyDescent="0.2">
      <c r="A54" s="139">
        <v>115</v>
      </c>
      <c r="B54" s="141">
        <v>3</v>
      </c>
      <c r="C54" s="141">
        <v>2</v>
      </c>
      <c r="D54" s="141">
        <v>4</v>
      </c>
      <c r="E54" s="141">
        <v>4</v>
      </c>
      <c r="F54" s="141">
        <v>2</v>
      </c>
      <c r="G54" s="141">
        <v>1</v>
      </c>
      <c r="H54" s="141">
        <v>4</v>
      </c>
      <c r="I54" s="141">
        <v>2</v>
      </c>
      <c r="J54" s="141">
        <v>1</v>
      </c>
      <c r="K54" s="141">
        <v>2</v>
      </c>
      <c r="L54" s="141">
        <v>1</v>
      </c>
      <c r="M54" s="141">
        <v>3</v>
      </c>
      <c r="N54" s="141">
        <v>3</v>
      </c>
      <c r="O54" s="141">
        <v>2</v>
      </c>
      <c r="P54" s="141">
        <v>2</v>
      </c>
      <c r="Q54" s="141">
        <v>2</v>
      </c>
      <c r="R54" s="141">
        <v>2</v>
      </c>
      <c r="S54" s="141">
        <v>2</v>
      </c>
      <c r="T54" s="141">
        <v>1</v>
      </c>
      <c r="U54" s="141">
        <v>2</v>
      </c>
      <c r="V54" s="141"/>
      <c r="W54" s="141"/>
      <c r="X54" s="141"/>
      <c r="Y54" s="141">
        <v>2</v>
      </c>
      <c r="Z54" s="141">
        <v>2</v>
      </c>
      <c r="AA54" s="141">
        <v>2</v>
      </c>
      <c r="AB54" s="141"/>
      <c r="AC54" s="141"/>
      <c r="AD54" s="141">
        <v>2</v>
      </c>
      <c r="AE54" s="141">
        <v>2</v>
      </c>
      <c r="AF54" s="141">
        <v>2</v>
      </c>
      <c r="AG54" s="141">
        <v>2</v>
      </c>
      <c r="AH54" s="141">
        <v>2</v>
      </c>
      <c r="AI54" s="141">
        <v>2</v>
      </c>
      <c r="AJ54" s="141">
        <v>2</v>
      </c>
      <c r="AK54" s="141">
        <v>2</v>
      </c>
      <c r="AL54" s="141">
        <v>2</v>
      </c>
      <c r="AM54" s="141">
        <v>2</v>
      </c>
      <c r="AN54" s="141">
        <v>1</v>
      </c>
      <c r="AO54" s="141">
        <v>1</v>
      </c>
      <c r="AP54" s="141">
        <v>1</v>
      </c>
      <c r="AQ54" s="141">
        <v>2</v>
      </c>
      <c r="AR54" s="141">
        <v>5</v>
      </c>
      <c r="AS54" s="141">
        <v>2</v>
      </c>
      <c r="AT54" s="141">
        <v>2</v>
      </c>
      <c r="AU54" s="141">
        <v>2</v>
      </c>
      <c r="AV54" s="141">
        <v>1</v>
      </c>
      <c r="AW54" s="141">
        <v>1</v>
      </c>
      <c r="AX54" s="141">
        <v>1</v>
      </c>
      <c r="AY54" s="141">
        <v>1</v>
      </c>
      <c r="AZ54" s="141">
        <v>1</v>
      </c>
      <c r="BA54" s="141">
        <v>50</v>
      </c>
    </row>
    <row r="55" spans="1:53" x14ac:dyDescent="0.2">
      <c r="A55" s="139">
        <v>116</v>
      </c>
      <c r="B55" s="141">
        <v>3</v>
      </c>
      <c r="C55" s="141">
        <v>1</v>
      </c>
      <c r="D55" s="141">
        <v>4</v>
      </c>
      <c r="E55" s="141">
        <v>4</v>
      </c>
      <c r="F55" s="141">
        <v>2</v>
      </c>
      <c r="G55" s="141">
        <v>1</v>
      </c>
      <c r="H55" s="141">
        <v>4</v>
      </c>
      <c r="I55" s="141">
        <v>2</v>
      </c>
      <c r="J55" s="141">
        <v>1</v>
      </c>
      <c r="K55" s="141">
        <v>2</v>
      </c>
      <c r="L55" s="141">
        <v>2</v>
      </c>
      <c r="M55" s="141">
        <v>3</v>
      </c>
      <c r="N55" s="141">
        <v>3</v>
      </c>
      <c r="O55" s="141">
        <v>3</v>
      </c>
      <c r="P55" s="141">
        <v>1</v>
      </c>
      <c r="Q55" s="141">
        <v>1</v>
      </c>
      <c r="R55" s="141">
        <v>1</v>
      </c>
      <c r="S55" s="141">
        <v>1</v>
      </c>
      <c r="T55" s="141">
        <v>1</v>
      </c>
      <c r="U55" s="141">
        <v>2</v>
      </c>
      <c r="V55" s="141"/>
      <c r="W55" s="141"/>
      <c r="X55" s="141"/>
      <c r="Y55" s="141">
        <v>2</v>
      </c>
      <c r="Z55" s="141">
        <v>2</v>
      </c>
      <c r="AA55" s="141">
        <v>2</v>
      </c>
      <c r="AB55" s="141"/>
      <c r="AC55" s="141"/>
      <c r="AD55" s="141">
        <v>2</v>
      </c>
      <c r="AE55" s="141">
        <v>2</v>
      </c>
      <c r="AF55" s="141">
        <v>2</v>
      </c>
      <c r="AG55" s="141">
        <v>2</v>
      </c>
      <c r="AH55" s="141">
        <v>1</v>
      </c>
      <c r="AI55" s="141">
        <v>1</v>
      </c>
      <c r="AJ55" s="141">
        <v>2</v>
      </c>
      <c r="AK55" s="141">
        <v>2</v>
      </c>
      <c r="AL55" s="141">
        <v>2</v>
      </c>
      <c r="AM55" s="141">
        <v>2</v>
      </c>
      <c r="AN55" s="141">
        <v>2</v>
      </c>
      <c r="AO55" s="141">
        <v>2</v>
      </c>
      <c r="AP55" s="141">
        <v>2</v>
      </c>
      <c r="AQ55" s="141">
        <v>2</v>
      </c>
      <c r="AR55" s="141">
        <v>5</v>
      </c>
      <c r="AS55" s="141">
        <v>2</v>
      </c>
      <c r="AT55" s="141">
        <v>2</v>
      </c>
      <c r="AU55" s="141">
        <v>2</v>
      </c>
      <c r="AV55" s="141">
        <v>1</v>
      </c>
      <c r="AW55" s="141">
        <v>2</v>
      </c>
      <c r="AX55" s="141">
        <v>1</v>
      </c>
      <c r="AY55" s="141">
        <v>1</v>
      </c>
      <c r="AZ55" s="141">
        <v>1</v>
      </c>
      <c r="BA55" s="141">
        <v>50</v>
      </c>
    </row>
    <row r="56" spans="1:53" x14ac:dyDescent="0.2">
      <c r="A56" s="139">
        <v>117</v>
      </c>
      <c r="B56" s="141">
        <v>3</v>
      </c>
      <c r="C56" s="141">
        <v>2</v>
      </c>
      <c r="D56" s="141">
        <v>3</v>
      </c>
      <c r="E56" s="141">
        <v>3</v>
      </c>
      <c r="F56" s="141">
        <v>2</v>
      </c>
      <c r="G56" s="141">
        <v>1</v>
      </c>
      <c r="H56" s="141">
        <v>5</v>
      </c>
      <c r="I56" s="141">
        <v>2</v>
      </c>
      <c r="J56" s="141">
        <v>1</v>
      </c>
      <c r="K56" s="141">
        <v>2</v>
      </c>
      <c r="L56" s="141">
        <v>1</v>
      </c>
      <c r="M56" s="141">
        <v>3</v>
      </c>
      <c r="N56" s="141">
        <v>2</v>
      </c>
      <c r="O56" s="141">
        <v>2</v>
      </c>
      <c r="P56" s="141">
        <v>1</v>
      </c>
      <c r="Q56" s="141">
        <v>1</v>
      </c>
      <c r="R56" s="141">
        <v>1</v>
      </c>
      <c r="S56" s="141">
        <v>2</v>
      </c>
      <c r="T56" s="141">
        <v>1</v>
      </c>
      <c r="U56" s="141">
        <v>2</v>
      </c>
      <c r="V56" s="141"/>
      <c r="W56" s="141"/>
      <c r="X56" s="141"/>
      <c r="Y56" s="141">
        <v>2</v>
      </c>
      <c r="Z56" s="141">
        <v>2</v>
      </c>
      <c r="AA56" s="141">
        <v>2</v>
      </c>
      <c r="AB56" s="141"/>
      <c r="AC56" s="141"/>
      <c r="AD56" s="141">
        <v>2</v>
      </c>
      <c r="AE56" s="141">
        <v>2</v>
      </c>
      <c r="AF56" s="141">
        <v>2</v>
      </c>
      <c r="AG56" s="141">
        <v>1</v>
      </c>
      <c r="AH56" s="141">
        <v>1</v>
      </c>
      <c r="AI56" s="141">
        <v>2</v>
      </c>
      <c r="AJ56" s="141">
        <v>2</v>
      </c>
      <c r="AK56" s="141">
        <v>1</v>
      </c>
      <c r="AL56" s="141">
        <v>1</v>
      </c>
      <c r="AM56" s="141">
        <v>2</v>
      </c>
      <c r="AN56" s="141">
        <v>2</v>
      </c>
      <c r="AO56" s="141">
        <v>2</v>
      </c>
      <c r="AP56" s="141">
        <v>2</v>
      </c>
      <c r="AQ56" s="141">
        <v>2</v>
      </c>
      <c r="AR56" s="141">
        <v>5</v>
      </c>
      <c r="AS56" s="141">
        <v>3</v>
      </c>
      <c r="AT56" s="141">
        <v>4</v>
      </c>
      <c r="AU56" s="141">
        <v>2</v>
      </c>
      <c r="AV56" s="141">
        <v>2</v>
      </c>
      <c r="AW56" s="141">
        <v>2</v>
      </c>
      <c r="AX56" s="141">
        <v>1</v>
      </c>
      <c r="AY56" s="141">
        <v>1</v>
      </c>
      <c r="AZ56" s="141">
        <v>1</v>
      </c>
      <c r="BA56" s="141">
        <v>50</v>
      </c>
    </row>
    <row r="57" spans="1:53" x14ac:dyDescent="0.2">
      <c r="A57" s="139">
        <v>118</v>
      </c>
      <c r="B57" s="141">
        <v>4</v>
      </c>
      <c r="C57" s="141">
        <v>1</v>
      </c>
      <c r="D57" s="141">
        <v>4</v>
      </c>
      <c r="E57" s="141">
        <v>4</v>
      </c>
      <c r="F57" s="141">
        <v>2</v>
      </c>
      <c r="G57" s="141">
        <v>1</v>
      </c>
      <c r="H57" s="141">
        <v>4</v>
      </c>
      <c r="I57" s="141">
        <v>2</v>
      </c>
      <c r="J57" s="141">
        <v>1</v>
      </c>
      <c r="K57" s="141">
        <v>2</v>
      </c>
      <c r="L57" s="141">
        <v>1</v>
      </c>
      <c r="M57" s="141">
        <v>3</v>
      </c>
      <c r="N57" s="141">
        <v>2</v>
      </c>
      <c r="O57" s="141">
        <v>2</v>
      </c>
      <c r="P57" s="141">
        <v>1</v>
      </c>
      <c r="Q57" s="141">
        <v>1</v>
      </c>
      <c r="R57" s="141">
        <v>1</v>
      </c>
      <c r="S57" s="141">
        <v>1</v>
      </c>
      <c r="T57" s="141">
        <v>1</v>
      </c>
      <c r="U57" s="141">
        <v>2</v>
      </c>
      <c r="V57" s="141"/>
      <c r="W57" s="141"/>
      <c r="X57" s="141"/>
      <c r="Y57" s="141">
        <v>2</v>
      </c>
      <c r="Z57" s="141">
        <v>2</v>
      </c>
      <c r="AA57" s="141">
        <v>2</v>
      </c>
      <c r="AB57" s="141"/>
      <c r="AC57" s="141"/>
      <c r="AD57" s="141">
        <v>2</v>
      </c>
      <c r="AE57" s="141">
        <v>2</v>
      </c>
      <c r="AF57" s="141">
        <v>2</v>
      </c>
      <c r="AG57" s="141">
        <v>2</v>
      </c>
      <c r="AH57" s="141">
        <v>2</v>
      </c>
      <c r="AI57" s="141">
        <v>2</v>
      </c>
      <c r="AJ57" s="141">
        <v>2</v>
      </c>
      <c r="AK57" s="141">
        <v>2</v>
      </c>
      <c r="AL57" s="141">
        <v>1</v>
      </c>
      <c r="AM57" s="141">
        <v>1</v>
      </c>
      <c r="AN57" s="141">
        <v>1</v>
      </c>
      <c r="AO57" s="141">
        <v>1</v>
      </c>
      <c r="AP57" s="141">
        <v>1</v>
      </c>
      <c r="AQ57" s="141">
        <v>2</v>
      </c>
      <c r="AR57" s="141">
        <v>5</v>
      </c>
      <c r="AS57" s="141">
        <v>2</v>
      </c>
      <c r="AT57" s="141">
        <v>2</v>
      </c>
      <c r="AU57" s="141">
        <v>2</v>
      </c>
      <c r="AV57" s="141">
        <v>2</v>
      </c>
      <c r="AW57" s="141">
        <v>2</v>
      </c>
      <c r="AX57" s="141">
        <v>1</v>
      </c>
      <c r="AY57" s="141">
        <v>1</v>
      </c>
      <c r="AZ57" s="141">
        <v>1</v>
      </c>
      <c r="BA57" s="141">
        <v>50</v>
      </c>
    </row>
    <row r="58" spans="1:53" x14ac:dyDescent="0.2">
      <c r="A58" s="139">
        <v>119</v>
      </c>
      <c r="B58" s="141">
        <v>3</v>
      </c>
      <c r="C58" s="141">
        <v>1</v>
      </c>
      <c r="D58" s="141">
        <v>3</v>
      </c>
      <c r="E58" s="141">
        <v>3</v>
      </c>
      <c r="F58" s="141">
        <v>2</v>
      </c>
      <c r="G58" s="141">
        <v>1</v>
      </c>
      <c r="H58" s="141">
        <v>4</v>
      </c>
      <c r="I58" s="141">
        <v>2</v>
      </c>
      <c r="J58" s="141">
        <v>1</v>
      </c>
      <c r="K58" s="141">
        <v>2</v>
      </c>
      <c r="L58" s="141">
        <v>1</v>
      </c>
      <c r="M58" s="141">
        <v>3</v>
      </c>
      <c r="N58" s="141">
        <v>2</v>
      </c>
      <c r="O58" s="141">
        <v>2</v>
      </c>
      <c r="P58" s="141">
        <v>2</v>
      </c>
      <c r="Q58" s="141">
        <v>2</v>
      </c>
      <c r="R58" s="141">
        <v>2</v>
      </c>
      <c r="S58" s="141">
        <v>2</v>
      </c>
      <c r="T58" s="141">
        <v>1</v>
      </c>
      <c r="U58" s="141">
        <v>2</v>
      </c>
      <c r="V58" s="141"/>
      <c r="W58" s="141"/>
      <c r="X58" s="141"/>
      <c r="Y58" s="141">
        <v>2</v>
      </c>
      <c r="Z58" s="141">
        <v>2</v>
      </c>
      <c r="AA58" s="141">
        <v>2</v>
      </c>
      <c r="AB58" s="141"/>
      <c r="AC58" s="141"/>
      <c r="AD58" s="141">
        <v>2</v>
      </c>
      <c r="AE58" s="141">
        <v>2</v>
      </c>
      <c r="AF58" s="141">
        <v>1</v>
      </c>
      <c r="AG58" s="141">
        <v>1</v>
      </c>
      <c r="AH58" s="141">
        <v>2</v>
      </c>
      <c r="AI58" s="141">
        <v>1</v>
      </c>
      <c r="AJ58" s="141">
        <v>2</v>
      </c>
      <c r="AK58" s="141">
        <v>2</v>
      </c>
      <c r="AL58" s="141">
        <v>2</v>
      </c>
      <c r="AM58" s="141">
        <v>2</v>
      </c>
      <c r="AN58" s="141">
        <v>2</v>
      </c>
      <c r="AO58" s="141">
        <v>2</v>
      </c>
      <c r="AP58" s="141">
        <v>2</v>
      </c>
      <c r="AQ58" s="141">
        <v>2</v>
      </c>
      <c r="AR58" s="141">
        <v>5</v>
      </c>
      <c r="AS58" s="141">
        <v>2</v>
      </c>
      <c r="AT58" s="141">
        <v>2</v>
      </c>
      <c r="AU58" s="141">
        <v>2</v>
      </c>
      <c r="AV58" s="141">
        <v>2</v>
      </c>
      <c r="AW58" s="141">
        <v>2</v>
      </c>
      <c r="AX58" s="141">
        <v>2</v>
      </c>
      <c r="AY58" s="141">
        <v>1</v>
      </c>
      <c r="AZ58" s="141">
        <v>1</v>
      </c>
      <c r="BA58" s="141">
        <v>50</v>
      </c>
    </row>
    <row r="59" spans="1:53" x14ac:dyDescent="0.2">
      <c r="A59" s="139">
        <v>120</v>
      </c>
      <c r="B59" s="141">
        <v>3</v>
      </c>
      <c r="C59" s="141">
        <v>1</v>
      </c>
      <c r="D59" s="141">
        <v>4</v>
      </c>
      <c r="E59" s="141">
        <v>4</v>
      </c>
      <c r="F59" s="141">
        <v>2</v>
      </c>
      <c r="G59" s="141">
        <v>1</v>
      </c>
      <c r="H59" s="141">
        <v>5</v>
      </c>
      <c r="I59" s="141">
        <v>2</v>
      </c>
      <c r="J59" s="141">
        <v>1</v>
      </c>
      <c r="K59" s="141">
        <v>2</v>
      </c>
      <c r="L59" s="141">
        <v>1</v>
      </c>
      <c r="M59" s="141">
        <v>3</v>
      </c>
      <c r="N59" s="141">
        <v>3</v>
      </c>
      <c r="O59" s="141">
        <v>2</v>
      </c>
      <c r="P59" s="141">
        <v>2</v>
      </c>
      <c r="Q59" s="141">
        <v>2</v>
      </c>
      <c r="R59" s="141">
        <v>1</v>
      </c>
      <c r="S59" s="141">
        <v>2</v>
      </c>
      <c r="T59" s="141">
        <v>1</v>
      </c>
      <c r="U59" s="141">
        <v>2</v>
      </c>
      <c r="V59" s="141"/>
      <c r="W59" s="141"/>
      <c r="X59" s="141"/>
      <c r="Y59" s="141">
        <v>2</v>
      </c>
      <c r="Z59" s="141">
        <v>2</v>
      </c>
      <c r="AA59" s="141">
        <v>2</v>
      </c>
      <c r="AB59" s="141"/>
      <c r="AC59" s="141"/>
      <c r="AD59" s="141">
        <v>1</v>
      </c>
      <c r="AE59" s="141">
        <v>2</v>
      </c>
      <c r="AF59" s="141">
        <v>2</v>
      </c>
      <c r="AG59" s="141">
        <v>2</v>
      </c>
      <c r="AH59" s="141">
        <v>1</v>
      </c>
      <c r="AI59" s="141">
        <v>2</v>
      </c>
      <c r="AJ59" s="141">
        <v>2</v>
      </c>
      <c r="AK59" s="141">
        <v>2</v>
      </c>
      <c r="AL59" s="141">
        <v>1</v>
      </c>
      <c r="AM59" s="141">
        <v>1</v>
      </c>
      <c r="AN59" s="141">
        <v>2</v>
      </c>
      <c r="AO59" s="141">
        <v>2</v>
      </c>
      <c r="AP59" s="141">
        <v>2</v>
      </c>
      <c r="AQ59" s="141">
        <v>1</v>
      </c>
      <c r="AR59" s="141">
        <v>5</v>
      </c>
      <c r="AS59" s="141">
        <v>2</v>
      </c>
      <c r="AT59" s="141">
        <v>1</v>
      </c>
      <c r="AU59" s="141">
        <v>2</v>
      </c>
      <c r="AV59" s="141">
        <v>1</v>
      </c>
      <c r="AW59" s="141">
        <v>1</v>
      </c>
      <c r="AX59" s="141">
        <v>1</v>
      </c>
      <c r="AY59" s="141">
        <v>1</v>
      </c>
      <c r="AZ59" s="141">
        <v>1</v>
      </c>
      <c r="BA59" s="141">
        <v>50</v>
      </c>
    </row>
    <row r="60" spans="1:53" x14ac:dyDescent="0.2">
      <c r="A60" s="139">
        <v>121</v>
      </c>
      <c r="B60" s="141">
        <v>2</v>
      </c>
      <c r="C60" s="141">
        <v>1</v>
      </c>
      <c r="D60" s="141">
        <v>4</v>
      </c>
      <c r="E60" s="141">
        <v>4</v>
      </c>
      <c r="F60" s="141">
        <v>2</v>
      </c>
      <c r="G60" s="141">
        <v>1</v>
      </c>
      <c r="H60" s="141">
        <v>4</v>
      </c>
      <c r="I60" s="141">
        <v>2</v>
      </c>
      <c r="J60" s="141">
        <v>1</v>
      </c>
      <c r="K60" s="141">
        <v>2</v>
      </c>
      <c r="L60" s="141">
        <v>1</v>
      </c>
      <c r="M60" s="141">
        <v>3</v>
      </c>
      <c r="N60" s="141">
        <v>3</v>
      </c>
      <c r="O60" s="141">
        <v>2</v>
      </c>
      <c r="P60" s="141">
        <v>2</v>
      </c>
      <c r="Q60" s="141">
        <v>1</v>
      </c>
      <c r="R60" s="141">
        <v>1</v>
      </c>
      <c r="S60" s="141">
        <v>1</v>
      </c>
      <c r="T60" s="141">
        <v>1</v>
      </c>
      <c r="U60" s="141">
        <v>2</v>
      </c>
      <c r="V60" s="141"/>
      <c r="W60" s="141"/>
      <c r="X60" s="141"/>
      <c r="Y60" s="141">
        <v>1</v>
      </c>
      <c r="Z60" s="141">
        <v>1</v>
      </c>
      <c r="AA60" s="141">
        <v>1</v>
      </c>
      <c r="AB60" s="141"/>
      <c r="AC60" s="141"/>
      <c r="AD60" s="141">
        <v>2</v>
      </c>
      <c r="AE60" s="141">
        <v>2</v>
      </c>
      <c r="AF60" s="141">
        <v>2</v>
      </c>
      <c r="AG60" s="141">
        <v>1</v>
      </c>
      <c r="AH60" s="141">
        <v>2</v>
      </c>
      <c r="AI60" s="141">
        <v>1</v>
      </c>
      <c r="AJ60" s="141">
        <v>2</v>
      </c>
      <c r="AK60" s="141">
        <v>2</v>
      </c>
      <c r="AL60" s="141">
        <v>1</v>
      </c>
      <c r="AM60" s="141">
        <v>2</v>
      </c>
      <c r="AN60" s="141">
        <v>1</v>
      </c>
      <c r="AO60" s="141">
        <v>1</v>
      </c>
      <c r="AP60" s="141">
        <v>1</v>
      </c>
      <c r="AQ60" s="141">
        <v>2</v>
      </c>
      <c r="AR60" s="141">
        <v>5</v>
      </c>
      <c r="AS60" s="141">
        <v>2</v>
      </c>
      <c r="AT60" s="141">
        <v>2</v>
      </c>
      <c r="AU60" s="141">
        <v>2</v>
      </c>
      <c r="AV60" s="141">
        <v>2</v>
      </c>
      <c r="AW60" s="141">
        <v>2</v>
      </c>
      <c r="AX60" s="141">
        <v>1</v>
      </c>
      <c r="AY60" s="141">
        <v>1</v>
      </c>
      <c r="AZ60" s="141">
        <v>1</v>
      </c>
      <c r="BA60" s="141">
        <v>50</v>
      </c>
    </row>
    <row r="61" spans="1:53" x14ac:dyDescent="0.2">
      <c r="A61" s="139">
        <v>122</v>
      </c>
      <c r="B61" s="141">
        <v>4</v>
      </c>
      <c r="C61" s="141">
        <v>1</v>
      </c>
      <c r="D61" s="141">
        <v>4</v>
      </c>
      <c r="E61" s="141">
        <v>4</v>
      </c>
      <c r="F61" s="141">
        <v>2</v>
      </c>
      <c r="G61" s="141">
        <v>1</v>
      </c>
      <c r="H61" s="141">
        <v>1</v>
      </c>
      <c r="I61" s="141">
        <v>2</v>
      </c>
      <c r="J61" s="141">
        <v>1</v>
      </c>
      <c r="K61" s="141">
        <v>2</v>
      </c>
      <c r="L61" s="141">
        <v>1</v>
      </c>
      <c r="M61" s="141">
        <v>3</v>
      </c>
      <c r="N61" s="141">
        <v>2</v>
      </c>
      <c r="O61" s="141">
        <v>2</v>
      </c>
      <c r="P61" s="141">
        <v>1</v>
      </c>
      <c r="Q61" s="141">
        <v>1</v>
      </c>
      <c r="R61" s="141">
        <v>1</v>
      </c>
      <c r="S61" s="141">
        <v>2</v>
      </c>
      <c r="T61" s="141">
        <v>1</v>
      </c>
      <c r="U61" s="141">
        <v>2</v>
      </c>
      <c r="V61" s="141"/>
      <c r="W61" s="141"/>
      <c r="X61" s="141"/>
      <c r="Y61" s="141">
        <v>2</v>
      </c>
      <c r="Z61" s="141">
        <v>2</v>
      </c>
      <c r="AA61" s="141">
        <v>2</v>
      </c>
      <c r="AB61" s="141"/>
      <c r="AC61" s="141"/>
      <c r="AD61" s="141">
        <v>2</v>
      </c>
      <c r="AE61" s="141">
        <v>2</v>
      </c>
      <c r="AF61" s="141">
        <v>1</v>
      </c>
      <c r="AG61" s="141">
        <v>1</v>
      </c>
      <c r="AH61" s="141">
        <v>1</v>
      </c>
      <c r="AI61" s="141">
        <v>2</v>
      </c>
      <c r="AJ61" s="141">
        <v>2</v>
      </c>
      <c r="AK61" s="141">
        <v>2</v>
      </c>
      <c r="AL61" s="141">
        <v>2</v>
      </c>
      <c r="AM61" s="141">
        <v>2</v>
      </c>
      <c r="AN61" s="141">
        <v>2</v>
      </c>
      <c r="AO61" s="141">
        <v>1</v>
      </c>
      <c r="AP61" s="141">
        <v>1</v>
      </c>
      <c r="AQ61" s="141">
        <v>2</v>
      </c>
      <c r="AR61" s="141">
        <v>5</v>
      </c>
      <c r="AS61" s="141">
        <v>2</v>
      </c>
      <c r="AT61" s="141">
        <v>2</v>
      </c>
      <c r="AU61" s="141">
        <v>2</v>
      </c>
      <c r="AV61" s="141">
        <v>2</v>
      </c>
      <c r="AW61" s="141">
        <v>2</v>
      </c>
      <c r="AX61" s="141">
        <v>1</v>
      </c>
      <c r="AY61" s="141">
        <v>1</v>
      </c>
      <c r="AZ61" s="141">
        <v>1</v>
      </c>
      <c r="BA61" s="141">
        <v>50</v>
      </c>
    </row>
    <row r="62" spans="1:53" x14ac:dyDescent="0.2">
      <c r="A62" s="139">
        <v>123</v>
      </c>
      <c r="B62" s="141">
        <v>2</v>
      </c>
      <c r="C62" s="141">
        <v>2</v>
      </c>
      <c r="D62" s="141">
        <v>3</v>
      </c>
      <c r="E62" s="141">
        <v>3</v>
      </c>
      <c r="F62" s="141">
        <v>2</v>
      </c>
      <c r="G62" s="141">
        <v>1</v>
      </c>
      <c r="H62" s="141">
        <v>4</v>
      </c>
      <c r="I62" s="141">
        <v>2</v>
      </c>
      <c r="J62" s="141">
        <v>1</v>
      </c>
      <c r="K62" s="141">
        <v>2</v>
      </c>
      <c r="L62" s="141">
        <v>1</v>
      </c>
      <c r="M62" s="141">
        <v>3</v>
      </c>
      <c r="N62" s="141">
        <v>3</v>
      </c>
      <c r="O62" s="141">
        <v>2</v>
      </c>
      <c r="P62" s="141">
        <v>2</v>
      </c>
      <c r="Q62" s="141">
        <v>2</v>
      </c>
      <c r="R62" s="141">
        <v>2</v>
      </c>
      <c r="S62" s="141">
        <v>2</v>
      </c>
      <c r="T62" s="141">
        <v>1</v>
      </c>
      <c r="U62" s="141">
        <v>2</v>
      </c>
      <c r="V62" s="141"/>
      <c r="W62" s="141"/>
      <c r="X62" s="141"/>
      <c r="Y62" s="141">
        <v>2</v>
      </c>
      <c r="Z62" s="141">
        <v>2</v>
      </c>
      <c r="AA62" s="141">
        <v>2</v>
      </c>
      <c r="AB62" s="141"/>
      <c r="AC62" s="141"/>
      <c r="AD62" s="141">
        <v>2</v>
      </c>
      <c r="AE62" s="141">
        <v>2</v>
      </c>
      <c r="AF62" s="141">
        <v>2</v>
      </c>
      <c r="AG62" s="141">
        <v>2</v>
      </c>
      <c r="AH62" s="141">
        <v>2</v>
      </c>
      <c r="AI62" s="141">
        <v>2</v>
      </c>
      <c r="AJ62" s="141">
        <v>2</v>
      </c>
      <c r="AK62" s="141">
        <v>1</v>
      </c>
      <c r="AL62" s="141">
        <v>2</v>
      </c>
      <c r="AM62" s="141">
        <v>2</v>
      </c>
      <c r="AN62" s="141">
        <v>2</v>
      </c>
      <c r="AO62" s="141">
        <v>1</v>
      </c>
      <c r="AP62" s="141">
        <v>1</v>
      </c>
      <c r="AQ62" s="141">
        <v>1</v>
      </c>
      <c r="AR62" s="141">
        <v>5</v>
      </c>
      <c r="AS62" s="141">
        <v>2</v>
      </c>
      <c r="AT62" s="141">
        <v>2</v>
      </c>
      <c r="AU62" s="141">
        <v>2</v>
      </c>
      <c r="AV62" s="141">
        <v>1</v>
      </c>
      <c r="AW62" s="141">
        <v>2</v>
      </c>
      <c r="AX62" s="141">
        <v>1</v>
      </c>
      <c r="AY62" s="141">
        <v>1</v>
      </c>
      <c r="AZ62" s="141">
        <v>1</v>
      </c>
      <c r="BA62" s="141">
        <v>50</v>
      </c>
    </row>
    <row r="63" spans="1:53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1:53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  <row r="301" spans="22:44" x14ac:dyDescent="0.2">
      <c r="V301" s="139"/>
      <c r="W301" s="139"/>
      <c r="X301" s="139"/>
      <c r="Y301" s="139"/>
      <c r="Z301" s="139"/>
      <c r="AA301" s="139"/>
      <c r="AB301" s="139"/>
      <c r="AC301" s="139"/>
      <c r="AE301" s="139"/>
      <c r="AF301" s="139"/>
      <c r="AG301" s="139"/>
      <c r="AH301" s="139"/>
      <c r="AR301" s="139"/>
    </row>
    <row r="302" spans="22:44" x14ac:dyDescent="0.2">
      <c r="V302" s="139"/>
      <c r="W302" s="139"/>
      <c r="X302" s="139"/>
      <c r="Y302" s="139"/>
      <c r="Z302" s="139"/>
      <c r="AA302" s="139"/>
      <c r="AB302" s="139"/>
      <c r="AC302" s="139"/>
      <c r="AE302" s="139"/>
      <c r="AF302" s="139"/>
      <c r="AG302" s="139"/>
      <c r="AH302" s="139"/>
      <c r="AR302" s="139"/>
    </row>
    <row r="303" spans="22:44" x14ac:dyDescent="0.2">
      <c r="V303" s="139"/>
      <c r="W303" s="139"/>
      <c r="X303" s="139"/>
      <c r="Y303" s="139"/>
      <c r="Z303" s="139"/>
      <c r="AA303" s="139"/>
      <c r="AB303" s="139"/>
      <c r="AC303" s="139"/>
      <c r="AE303" s="139"/>
      <c r="AF303" s="139"/>
      <c r="AG303" s="139"/>
      <c r="AH303" s="139"/>
      <c r="AR303" s="139"/>
    </row>
    <row r="304" spans="22:44" x14ac:dyDescent="0.2">
      <c r="V304" s="139"/>
      <c r="W304" s="139"/>
      <c r="X304" s="139"/>
      <c r="Y304" s="139"/>
      <c r="Z304" s="139"/>
      <c r="AA304" s="139"/>
      <c r="AB304" s="139"/>
      <c r="AC304" s="139"/>
      <c r="AE304" s="139"/>
      <c r="AF304" s="139"/>
      <c r="AG304" s="139"/>
      <c r="AH304" s="139"/>
      <c r="AR304" s="139"/>
    </row>
    <row r="305" spans="22:44" x14ac:dyDescent="0.2">
      <c r="V305" s="139"/>
      <c r="W305" s="139"/>
      <c r="X305" s="139"/>
      <c r="Y305" s="139"/>
      <c r="Z305" s="139"/>
      <c r="AA305" s="139"/>
      <c r="AB305" s="139"/>
      <c r="AC305" s="139"/>
      <c r="AE305" s="139"/>
      <c r="AF305" s="139"/>
      <c r="AG305" s="139"/>
      <c r="AH305" s="139"/>
      <c r="AR305" s="139"/>
    </row>
    <row r="306" spans="22:44" x14ac:dyDescent="0.2">
      <c r="V306" s="139"/>
      <c r="W306" s="139"/>
      <c r="X306" s="139"/>
      <c r="Y306" s="139"/>
      <c r="Z306" s="139"/>
      <c r="AA306" s="139"/>
      <c r="AB306" s="139"/>
      <c r="AC306" s="139"/>
      <c r="AE306" s="139"/>
      <c r="AF306" s="139"/>
      <c r="AG306" s="139"/>
      <c r="AH306" s="139"/>
      <c r="AR306" s="139"/>
    </row>
    <row r="307" spans="22:44" x14ac:dyDescent="0.2">
      <c r="V307" s="139"/>
      <c r="W307" s="139"/>
      <c r="X307" s="139"/>
      <c r="Y307" s="139"/>
      <c r="Z307" s="139"/>
      <c r="AA307" s="139"/>
      <c r="AB307" s="139"/>
      <c r="AC307" s="139"/>
      <c r="AE307" s="139"/>
      <c r="AF307" s="139"/>
      <c r="AG307" s="139"/>
      <c r="AH307" s="139"/>
      <c r="AR307" s="139"/>
    </row>
    <row r="308" spans="22:44" x14ac:dyDescent="0.2">
      <c r="V308" s="139"/>
      <c r="W308" s="139"/>
      <c r="X308" s="139"/>
      <c r="Y308" s="139"/>
      <c r="Z308" s="139"/>
      <c r="AA308" s="139"/>
      <c r="AB308" s="139"/>
      <c r="AC308" s="139"/>
      <c r="AE308" s="139"/>
      <c r="AF308" s="139"/>
      <c r="AG308" s="139"/>
      <c r="AH308" s="139"/>
      <c r="AR308" s="139"/>
    </row>
    <row r="309" spans="22:44" x14ac:dyDescent="0.2">
      <c r="V309" s="139"/>
      <c r="W309" s="139"/>
      <c r="X309" s="139"/>
      <c r="Y309" s="139"/>
      <c r="Z309" s="139"/>
      <c r="AA309" s="139"/>
      <c r="AB309" s="139"/>
      <c r="AC309" s="139"/>
      <c r="AE309" s="139"/>
      <c r="AF309" s="139"/>
      <c r="AG309" s="139"/>
      <c r="AH309" s="139"/>
      <c r="AR309" s="139"/>
    </row>
    <row r="310" spans="22:44" x14ac:dyDescent="0.2">
      <c r="V310" s="139"/>
      <c r="W310" s="139"/>
      <c r="X310" s="139"/>
      <c r="Y310" s="139"/>
      <c r="Z310" s="139"/>
      <c r="AA310" s="139"/>
      <c r="AB310" s="139"/>
      <c r="AC310" s="139"/>
      <c r="AE310" s="139"/>
      <c r="AF310" s="139"/>
      <c r="AG310" s="139"/>
      <c r="AH310" s="139"/>
      <c r="AR310" s="139"/>
    </row>
    <row r="311" spans="22:44" x14ac:dyDescent="0.2">
      <c r="V311" s="139"/>
      <c r="W311" s="139"/>
      <c r="X311" s="139"/>
      <c r="Y311" s="139"/>
      <c r="Z311" s="139"/>
      <c r="AA311" s="139"/>
      <c r="AB311" s="139"/>
      <c r="AC311" s="139"/>
      <c r="AE311" s="139"/>
      <c r="AF311" s="139"/>
      <c r="AG311" s="139"/>
      <c r="AH311" s="139"/>
      <c r="AR311" s="139"/>
    </row>
    <row r="312" spans="22:44" x14ac:dyDescent="0.2">
      <c r="V312" s="139"/>
      <c r="W312" s="139"/>
      <c r="X312" s="139"/>
      <c r="Y312" s="139"/>
      <c r="Z312" s="139"/>
      <c r="AA312" s="139"/>
      <c r="AB312" s="139"/>
      <c r="AC312" s="139"/>
      <c r="AE312" s="139"/>
      <c r="AF312" s="139"/>
      <c r="AG312" s="139"/>
      <c r="AH312" s="139"/>
      <c r="AR312" s="139"/>
    </row>
    <row r="313" spans="22:44" x14ac:dyDescent="0.2">
      <c r="V313" s="139"/>
      <c r="W313" s="139"/>
      <c r="X313" s="139"/>
      <c r="Y313" s="139"/>
      <c r="Z313" s="139"/>
      <c r="AA313" s="139"/>
      <c r="AB313" s="139"/>
      <c r="AC313" s="139"/>
      <c r="AE313" s="139"/>
      <c r="AF313" s="139"/>
      <c r="AG313" s="139"/>
      <c r="AH313" s="139"/>
      <c r="AR313" s="139"/>
    </row>
    <row r="314" spans="22:44" x14ac:dyDescent="0.2">
      <c r="V314" s="139"/>
      <c r="W314" s="139"/>
      <c r="X314" s="139"/>
      <c r="Y314" s="139"/>
      <c r="Z314" s="139"/>
      <c r="AA314" s="139"/>
      <c r="AB314" s="139"/>
      <c r="AC314" s="139"/>
      <c r="AE314" s="139"/>
      <c r="AF314" s="139"/>
      <c r="AG314" s="139"/>
      <c r="AH314" s="139"/>
      <c r="AR314" s="139"/>
    </row>
    <row r="315" spans="22:44" x14ac:dyDescent="0.2">
      <c r="V315" s="139"/>
      <c r="W315" s="139"/>
      <c r="X315" s="139"/>
      <c r="Y315" s="139"/>
      <c r="Z315" s="139"/>
      <c r="AA315" s="139"/>
      <c r="AB315" s="139"/>
      <c r="AC315" s="139"/>
      <c r="AE315" s="139"/>
      <c r="AF315" s="139"/>
      <c r="AG315" s="139"/>
      <c r="AH315" s="139"/>
      <c r="AR315" s="139"/>
    </row>
    <row r="316" spans="22:44" x14ac:dyDescent="0.2">
      <c r="V316" s="139"/>
      <c r="W316" s="139"/>
      <c r="X316" s="139"/>
      <c r="Y316" s="139"/>
      <c r="Z316" s="139"/>
      <c r="AA316" s="139"/>
      <c r="AB316" s="139"/>
      <c r="AC316" s="139"/>
      <c r="AE316" s="139"/>
      <c r="AF316" s="139"/>
      <c r="AG316" s="139"/>
      <c r="AH316" s="139"/>
      <c r="AR316" s="139"/>
    </row>
    <row r="317" spans="22:44" x14ac:dyDescent="0.2">
      <c r="V317" s="139"/>
      <c r="W317" s="139"/>
      <c r="X317" s="139"/>
      <c r="Y317" s="139"/>
      <c r="Z317" s="139"/>
      <c r="AA317" s="139"/>
      <c r="AB317" s="139"/>
      <c r="AC317" s="139"/>
      <c r="AE317" s="139"/>
      <c r="AF317" s="139"/>
      <c r="AG317" s="139"/>
      <c r="AH317" s="139"/>
      <c r="AR317" s="139"/>
    </row>
    <row r="318" spans="22:44" x14ac:dyDescent="0.2">
      <c r="V318" s="139"/>
      <c r="W318" s="139"/>
      <c r="X318" s="139"/>
      <c r="Y318" s="139"/>
      <c r="Z318" s="139"/>
      <c r="AA318" s="139"/>
      <c r="AB318" s="139"/>
      <c r="AC318" s="139"/>
      <c r="AE318" s="139"/>
      <c r="AF318" s="139"/>
      <c r="AG318" s="139"/>
      <c r="AH318" s="139"/>
      <c r="AR318" s="139"/>
    </row>
    <row r="319" spans="22:44" x14ac:dyDescent="0.2">
      <c r="V319" s="139"/>
      <c r="W319" s="139"/>
      <c r="X319" s="139"/>
      <c r="Y319" s="139"/>
      <c r="Z319" s="139"/>
      <c r="AA319" s="139"/>
      <c r="AB319" s="139"/>
      <c r="AC319" s="139"/>
      <c r="AE319" s="139"/>
      <c r="AF319" s="139"/>
      <c r="AG319" s="139"/>
      <c r="AH319" s="139"/>
      <c r="AR319" s="139"/>
    </row>
    <row r="320" spans="22:44" x14ac:dyDescent="0.2">
      <c r="V320" s="139"/>
      <c r="W320" s="139"/>
      <c r="X320" s="139"/>
      <c r="Y320" s="139"/>
      <c r="Z320" s="139"/>
      <c r="AA320" s="139"/>
      <c r="AB320" s="139"/>
      <c r="AC320" s="139"/>
      <c r="AE320" s="139"/>
      <c r="AF320" s="139"/>
      <c r="AG320" s="139"/>
      <c r="AH320" s="139"/>
      <c r="AR320" s="139"/>
    </row>
    <row r="321" spans="22:44" x14ac:dyDescent="0.2">
      <c r="V321" s="139"/>
      <c r="W321" s="139"/>
      <c r="X321" s="139"/>
      <c r="Y321" s="139"/>
      <c r="Z321" s="139"/>
      <c r="AA321" s="139"/>
      <c r="AB321" s="139"/>
      <c r="AC321" s="139"/>
      <c r="AE321" s="139"/>
      <c r="AF321" s="139"/>
      <c r="AG321" s="139"/>
      <c r="AH321" s="139"/>
      <c r="AR321" s="139"/>
    </row>
    <row r="322" spans="22:44" x14ac:dyDescent="0.2">
      <c r="V322" s="139"/>
      <c r="W322" s="139"/>
      <c r="X322" s="139"/>
      <c r="Y322" s="139"/>
      <c r="Z322" s="139"/>
      <c r="AA322" s="139"/>
      <c r="AB322" s="139"/>
      <c r="AC322" s="139"/>
      <c r="AE322" s="139"/>
      <c r="AF322" s="139"/>
      <c r="AG322" s="139"/>
      <c r="AH322" s="139"/>
      <c r="AR322" s="139"/>
    </row>
    <row r="323" spans="22:44" x14ac:dyDescent="0.2">
      <c r="V323" s="139"/>
      <c r="W323" s="139"/>
      <c r="X323" s="139"/>
      <c r="Y323" s="139"/>
      <c r="Z323" s="139"/>
      <c r="AA323" s="139"/>
      <c r="AB323" s="139"/>
      <c r="AC323" s="139"/>
      <c r="AE323" s="139"/>
      <c r="AF323" s="139"/>
      <c r="AG323" s="139"/>
      <c r="AH323" s="139"/>
      <c r="AR323" s="139"/>
    </row>
    <row r="324" spans="22:44" x14ac:dyDescent="0.2">
      <c r="V324" s="139"/>
      <c r="W324" s="139"/>
      <c r="X324" s="139"/>
      <c r="Y324" s="139"/>
      <c r="Z324" s="139"/>
      <c r="AA324" s="139"/>
      <c r="AB324" s="139"/>
      <c r="AC324" s="139"/>
      <c r="AE324" s="139"/>
      <c r="AF324" s="139"/>
      <c r="AG324" s="139"/>
      <c r="AH324" s="139"/>
      <c r="AR324" s="139"/>
    </row>
    <row r="325" spans="22:44" x14ac:dyDescent="0.2">
      <c r="V325" s="139"/>
      <c r="W325" s="139"/>
      <c r="X325" s="139"/>
      <c r="Y325" s="139"/>
      <c r="Z325" s="139"/>
      <c r="AA325" s="139"/>
      <c r="AB325" s="139"/>
      <c r="AC325" s="139"/>
      <c r="AE325" s="139"/>
      <c r="AF325" s="139"/>
      <c r="AG325" s="139"/>
      <c r="AH325" s="139"/>
      <c r="AR325" s="139"/>
    </row>
    <row r="326" spans="22:44" x14ac:dyDescent="0.2">
      <c r="V326" s="139"/>
      <c r="W326" s="139"/>
      <c r="X326" s="139"/>
      <c r="Y326" s="139"/>
      <c r="Z326" s="139"/>
      <c r="AA326" s="139"/>
      <c r="AB326" s="139"/>
      <c r="AC326" s="139"/>
      <c r="AE326" s="139"/>
      <c r="AF326" s="139"/>
      <c r="AG326" s="139"/>
      <c r="AH326" s="139"/>
      <c r="AR326" s="139"/>
    </row>
    <row r="327" spans="22:44" x14ac:dyDescent="0.2">
      <c r="V327" s="139"/>
      <c r="W327" s="139"/>
      <c r="X327" s="139"/>
      <c r="Y327" s="139"/>
      <c r="Z327" s="139"/>
      <c r="AA327" s="139"/>
      <c r="AB327" s="139"/>
      <c r="AC327" s="139"/>
      <c r="AE327" s="139"/>
      <c r="AF327" s="139"/>
      <c r="AG327" s="139"/>
      <c r="AH327" s="139"/>
      <c r="AR327" s="139"/>
    </row>
    <row r="328" spans="22:44" x14ac:dyDescent="0.2">
      <c r="V328" s="139"/>
      <c r="W328" s="139"/>
      <c r="X328" s="139"/>
      <c r="Y328" s="139"/>
      <c r="Z328" s="139"/>
      <c r="AA328" s="139"/>
      <c r="AB328" s="139"/>
      <c r="AC328" s="139"/>
      <c r="AE328" s="139"/>
      <c r="AF328" s="139"/>
      <c r="AG328" s="139"/>
      <c r="AH328" s="139"/>
      <c r="AR328" s="139"/>
    </row>
    <row r="329" spans="22:44" x14ac:dyDescent="0.2">
      <c r="V329" s="139"/>
      <c r="W329" s="139"/>
      <c r="X329" s="139"/>
      <c r="Y329" s="139"/>
      <c r="Z329" s="139"/>
      <c r="AA329" s="139"/>
      <c r="AB329" s="139"/>
      <c r="AC329" s="139"/>
      <c r="AE329" s="139"/>
      <c r="AF329" s="139"/>
      <c r="AG329" s="139"/>
      <c r="AH329" s="139"/>
      <c r="AR329" s="139"/>
    </row>
    <row r="330" spans="22:44" x14ac:dyDescent="0.2">
      <c r="V330" s="139"/>
      <c r="W330" s="139"/>
      <c r="X330" s="139"/>
      <c r="Y330" s="139"/>
      <c r="Z330" s="139"/>
      <c r="AA330" s="139"/>
      <c r="AB330" s="139"/>
      <c r="AC330" s="139"/>
      <c r="AE330" s="139"/>
      <c r="AF330" s="139"/>
      <c r="AG330" s="139"/>
      <c r="AH330" s="139"/>
      <c r="AR330" s="139"/>
    </row>
    <row r="331" spans="22:44" x14ac:dyDescent="0.2">
      <c r="V331" s="139"/>
      <c r="W331" s="139"/>
      <c r="X331" s="139"/>
      <c r="Y331" s="139"/>
      <c r="Z331" s="139"/>
      <c r="AA331" s="139"/>
      <c r="AB331" s="139"/>
      <c r="AC331" s="139"/>
      <c r="AE331" s="139"/>
      <c r="AF331" s="139"/>
      <c r="AG331" s="139"/>
      <c r="AH331" s="139"/>
      <c r="AR331" s="139"/>
    </row>
    <row r="332" spans="22:44" x14ac:dyDescent="0.2">
      <c r="V332" s="139"/>
      <c r="W332" s="139"/>
      <c r="X332" s="139"/>
      <c r="Y332" s="139"/>
      <c r="Z332" s="139"/>
      <c r="AA332" s="139"/>
      <c r="AB332" s="139"/>
      <c r="AC332" s="139"/>
      <c r="AE332" s="139"/>
      <c r="AF332" s="139"/>
      <c r="AG332" s="139"/>
      <c r="AH332" s="139"/>
      <c r="AR332" s="139"/>
    </row>
    <row r="333" spans="22:44" x14ac:dyDescent="0.2">
      <c r="V333" s="139"/>
      <c r="W333" s="139"/>
      <c r="X333" s="139"/>
      <c r="Y333" s="139"/>
      <c r="Z333" s="139"/>
      <c r="AA333" s="139"/>
      <c r="AB333" s="139"/>
      <c r="AC333" s="139"/>
      <c r="AE333" s="139"/>
      <c r="AF333" s="139"/>
      <c r="AG333" s="139"/>
      <c r="AH333" s="139"/>
      <c r="AR333" s="139"/>
    </row>
    <row r="334" spans="22:44" x14ac:dyDescent="0.2">
      <c r="V334" s="139"/>
      <c r="W334" s="139"/>
      <c r="X334" s="139"/>
      <c r="Y334" s="139"/>
      <c r="Z334" s="139"/>
      <c r="AA334" s="139"/>
      <c r="AB334" s="139"/>
      <c r="AC334" s="139"/>
      <c r="AE334" s="139"/>
      <c r="AF334" s="139"/>
      <c r="AG334" s="139"/>
      <c r="AH334" s="139"/>
      <c r="AR334" s="139"/>
    </row>
    <row r="335" spans="22:44" x14ac:dyDescent="0.2">
      <c r="V335" s="139"/>
      <c r="W335" s="139"/>
      <c r="X335" s="139"/>
      <c r="Y335" s="139"/>
      <c r="Z335" s="139"/>
      <c r="AA335" s="139"/>
      <c r="AB335" s="139"/>
      <c r="AC335" s="139"/>
      <c r="AE335" s="139"/>
      <c r="AF335" s="139"/>
      <c r="AG335" s="139"/>
      <c r="AH335" s="139"/>
      <c r="AR335" s="139"/>
    </row>
    <row r="336" spans="22:44" x14ac:dyDescent="0.2">
      <c r="V336" s="139"/>
      <c r="W336" s="139"/>
      <c r="X336" s="139"/>
      <c r="Y336" s="139"/>
      <c r="Z336" s="139"/>
      <c r="AA336" s="139"/>
      <c r="AB336" s="139"/>
      <c r="AC336" s="139"/>
      <c r="AE336" s="139"/>
      <c r="AF336" s="139"/>
      <c r="AG336" s="139"/>
      <c r="AH336" s="139"/>
      <c r="AR336" s="139"/>
    </row>
    <row r="337" spans="22:44" x14ac:dyDescent="0.2">
      <c r="V337" s="139"/>
      <c r="W337" s="139"/>
      <c r="X337" s="139"/>
      <c r="Y337" s="139"/>
      <c r="Z337" s="139"/>
      <c r="AA337" s="139"/>
      <c r="AB337" s="139"/>
      <c r="AC337" s="139"/>
      <c r="AE337" s="139"/>
      <c r="AF337" s="139"/>
      <c r="AG337" s="139"/>
      <c r="AH337" s="139"/>
      <c r="AR337" s="139"/>
    </row>
    <row r="338" spans="22:44" x14ac:dyDescent="0.2">
      <c r="V338" s="139"/>
      <c r="W338" s="139"/>
      <c r="X338" s="139"/>
      <c r="Y338" s="139"/>
      <c r="Z338" s="139"/>
      <c r="AA338" s="139"/>
      <c r="AB338" s="139"/>
      <c r="AC338" s="139"/>
      <c r="AE338" s="139"/>
      <c r="AF338" s="139"/>
      <c r="AG338" s="139"/>
      <c r="AH338" s="139"/>
      <c r="AR338" s="139"/>
    </row>
    <row r="339" spans="22:44" x14ac:dyDescent="0.2">
      <c r="V339" s="139"/>
      <c r="W339" s="139"/>
      <c r="X339" s="139"/>
      <c r="Y339" s="139"/>
      <c r="Z339" s="139"/>
      <c r="AA339" s="139"/>
      <c r="AB339" s="139"/>
      <c r="AC339" s="139"/>
      <c r="AE339" s="139"/>
      <c r="AF339" s="139"/>
      <c r="AG339" s="139"/>
      <c r="AH339" s="139"/>
      <c r="AR339" s="139"/>
    </row>
    <row r="340" spans="22:44" x14ac:dyDescent="0.2">
      <c r="V340" s="139"/>
      <c r="W340" s="139"/>
      <c r="X340" s="139"/>
      <c r="Y340" s="139"/>
      <c r="Z340" s="139"/>
      <c r="AA340" s="139"/>
      <c r="AB340" s="139"/>
      <c r="AC340" s="139"/>
      <c r="AE340" s="139"/>
      <c r="AF340" s="139"/>
      <c r="AG340" s="139"/>
      <c r="AH340" s="139"/>
      <c r="AR340" s="139"/>
    </row>
    <row r="341" spans="22:44" x14ac:dyDescent="0.2">
      <c r="V341" s="139"/>
      <c r="W341" s="139"/>
      <c r="X341" s="139"/>
      <c r="Y341" s="139"/>
      <c r="Z341" s="139"/>
      <c r="AA341" s="139"/>
      <c r="AB341" s="139"/>
      <c r="AC341" s="139"/>
      <c r="AE341" s="139"/>
      <c r="AF341" s="139"/>
      <c r="AG341" s="139"/>
      <c r="AH341" s="139"/>
      <c r="AR341" s="139"/>
    </row>
    <row r="342" spans="22:44" x14ac:dyDescent="0.2">
      <c r="V342" s="139"/>
      <c r="W342" s="139"/>
      <c r="X342" s="139"/>
      <c r="Y342" s="139"/>
      <c r="Z342" s="139"/>
      <c r="AA342" s="139"/>
      <c r="AB342" s="139"/>
      <c r="AC342" s="139"/>
      <c r="AE342" s="139"/>
      <c r="AF342" s="139"/>
      <c r="AG342" s="139"/>
      <c r="AH342" s="139"/>
      <c r="AR342" s="139"/>
    </row>
    <row r="343" spans="22:44" x14ac:dyDescent="0.2">
      <c r="V343" s="139"/>
      <c r="W343" s="139"/>
      <c r="X343" s="139"/>
      <c r="Y343" s="139"/>
      <c r="Z343" s="139"/>
      <c r="AA343" s="139"/>
      <c r="AB343" s="139"/>
      <c r="AC343" s="139"/>
      <c r="AE343" s="139"/>
      <c r="AF343" s="139"/>
      <c r="AG343" s="139"/>
      <c r="AH343" s="139"/>
      <c r="AR343" s="139"/>
    </row>
    <row r="344" spans="22:44" x14ac:dyDescent="0.2">
      <c r="V344" s="139"/>
      <c r="W344" s="139"/>
      <c r="X344" s="139"/>
      <c r="Y344" s="139"/>
      <c r="Z344" s="139"/>
      <c r="AA344" s="139"/>
      <c r="AB344" s="139"/>
      <c r="AC344" s="139"/>
      <c r="AE344" s="139"/>
      <c r="AF344" s="139"/>
      <c r="AG344" s="139"/>
      <c r="AH344" s="139"/>
      <c r="AR344" s="139"/>
    </row>
    <row r="345" spans="22:44" x14ac:dyDescent="0.2">
      <c r="V345" s="139"/>
      <c r="W345" s="139"/>
      <c r="X345" s="139"/>
      <c r="Y345" s="139"/>
      <c r="Z345" s="139"/>
      <c r="AA345" s="139"/>
      <c r="AB345" s="139"/>
      <c r="AC345" s="139"/>
      <c r="AE345" s="139"/>
      <c r="AF345" s="139"/>
      <c r="AG345" s="139"/>
      <c r="AH345" s="139"/>
      <c r="AR345" s="139"/>
    </row>
    <row r="346" spans="22:44" x14ac:dyDescent="0.2">
      <c r="V346" s="139"/>
      <c r="W346" s="139"/>
      <c r="X346" s="139"/>
      <c r="Y346" s="139"/>
      <c r="Z346" s="139"/>
      <c r="AA346" s="139"/>
      <c r="AB346" s="139"/>
      <c r="AC346" s="139"/>
      <c r="AE346" s="139"/>
      <c r="AF346" s="139"/>
      <c r="AG346" s="139"/>
      <c r="AH346" s="139"/>
      <c r="AR346" s="139"/>
    </row>
    <row r="347" spans="22:44" x14ac:dyDescent="0.2">
      <c r="V347" s="139"/>
      <c r="W347" s="139"/>
      <c r="X347" s="139"/>
      <c r="Y347" s="139"/>
      <c r="Z347" s="139"/>
      <c r="AA347" s="139"/>
      <c r="AB347" s="139"/>
      <c r="AC347" s="139"/>
      <c r="AE347" s="139"/>
      <c r="AF347" s="139"/>
      <c r="AG347" s="139"/>
      <c r="AH347" s="139"/>
      <c r="AR347" s="139"/>
    </row>
    <row r="348" spans="22:44" x14ac:dyDescent="0.2">
      <c r="V348" s="139"/>
      <c r="W348" s="139"/>
      <c r="X348" s="139"/>
      <c r="Y348" s="139"/>
      <c r="Z348" s="139"/>
      <c r="AA348" s="139"/>
      <c r="AB348" s="139"/>
      <c r="AC348" s="139"/>
      <c r="AE348" s="139"/>
      <c r="AF348" s="139"/>
      <c r="AG348" s="139"/>
      <c r="AH348" s="139"/>
      <c r="AR348" s="139"/>
    </row>
    <row r="349" spans="22:44" x14ac:dyDescent="0.2">
      <c r="V349" s="139"/>
      <c r="W349" s="139"/>
      <c r="X349" s="139"/>
      <c r="Y349" s="139"/>
      <c r="Z349" s="139"/>
      <c r="AA349" s="139"/>
      <c r="AB349" s="139"/>
      <c r="AC349" s="139"/>
      <c r="AE349" s="139"/>
      <c r="AF349" s="139"/>
      <c r="AG349" s="139"/>
      <c r="AH349" s="139"/>
      <c r="AR349" s="139"/>
    </row>
    <row r="350" spans="22:44" x14ac:dyDescent="0.2">
      <c r="V350" s="139"/>
      <c r="W350" s="139"/>
      <c r="X350" s="139"/>
      <c r="Y350" s="139"/>
      <c r="Z350" s="139"/>
      <c r="AA350" s="139"/>
      <c r="AB350" s="139"/>
      <c r="AC350" s="139"/>
      <c r="AE350" s="139"/>
      <c r="AF350" s="139"/>
      <c r="AG350" s="139"/>
      <c r="AH350" s="139"/>
      <c r="AR350" s="139"/>
    </row>
    <row r="351" spans="22:44" x14ac:dyDescent="0.2">
      <c r="V351" s="139"/>
      <c r="W351" s="139"/>
      <c r="X351" s="139"/>
      <c r="Y351" s="139"/>
      <c r="Z351" s="139"/>
      <c r="AA351" s="139"/>
      <c r="AB351" s="139"/>
      <c r="AC351" s="139"/>
      <c r="AE351" s="139"/>
      <c r="AF351" s="139"/>
      <c r="AG351" s="139"/>
      <c r="AH351" s="139"/>
      <c r="AR351" s="139"/>
    </row>
  </sheetData>
  <autoFilter ref="A1:BA30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0" workbookViewId="0">
      <selection activeCell="N32" sqref="N32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4" t="s">
        <v>260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16.350000000000001" customHeight="1" thickBot="1" x14ac:dyDescent="0.3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6.350000000000001" customHeight="1" thickTop="1" x14ac:dyDescent="0.25">
      <c r="A4" s="190" t="s">
        <v>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16.350000000000001" customHeight="1" x14ac:dyDescent="0.25">
      <c r="A5" s="193" t="s">
        <v>4</v>
      </c>
      <c r="B5" s="194"/>
      <c r="C5" s="195"/>
      <c r="D5" s="168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42.383333333333333</v>
      </c>
      <c r="E5" s="168"/>
      <c r="F5" s="168"/>
      <c r="G5" s="6"/>
      <c r="H5" s="6"/>
      <c r="I5" s="6"/>
      <c r="J5" s="6"/>
      <c r="K5" s="6"/>
      <c r="L5" s="62"/>
    </row>
    <row r="6" spans="1:12" ht="16.350000000000001" customHeight="1" x14ac:dyDescent="0.25">
      <c r="A6" s="169" t="s">
        <v>5</v>
      </c>
      <c r="B6" s="170"/>
      <c r="C6" s="171"/>
      <c r="D6" s="196" t="s">
        <v>6</v>
      </c>
      <c r="E6" s="197"/>
      <c r="F6" s="176">
        <f>COUNTIF('BASE DE DATOS 2017'!C:C,'RESUMEN 2017'!B1)</f>
        <v>29</v>
      </c>
      <c r="G6" s="176"/>
      <c r="H6" s="198" t="s">
        <v>7</v>
      </c>
      <c r="I6" s="198"/>
      <c r="J6" s="198"/>
      <c r="K6" s="176">
        <f>COUNTIF('BASE DE DATOS 2017'!C:C,'RESUMEN 2017'!A1)</f>
        <v>32</v>
      </c>
      <c r="L6" s="183"/>
    </row>
    <row r="7" spans="1:12" ht="16.350000000000001" customHeight="1" x14ac:dyDescent="0.25">
      <c r="A7" s="165" t="s">
        <v>8</v>
      </c>
      <c r="B7" s="166"/>
      <c r="C7" s="166"/>
      <c r="D7" s="166"/>
      <c r="E7" s="166"/>
      <c r="F7" s="167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12.17741935483871</v>
      </c>
      <c r="G7" s="168"/>
      <c r="H7" s="6"/>
      <c r="I7" s="6"/>
      <c r="J7" s="6"/>
      <c r="K7" s="6"/>
      <c r="L7" s="62"/>
    </row>
    <row r="8" spans="1:12" ht="16.350000000000001" customHeight="1" x14ac:dyDescent="0.25">
      <c r="A8" s="169" t="s">
        <v>9</v>
      </c>
      <c r="B8" s="170"/>
      <c r="C8" s="170"/>
      <c r="D8" s="170"/>
      <c r="E8" s="171"/>
      <c r="F8" s="167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12.666666666666666</v>
      </c>
      <c r="G8" s="168"/>
      <c r="H8" s="6"/>
      <c r="I8" s="6"/>
      <c r="J8" s="6"/>
      <c r="K8" s="6"/>
      <c r="L8" s="62"/>
    </row>
    <row r="9" spans="1:12" ht="16.350000000000001" customHeight="1" x14ac:dyDescent="0.25">
      <c r="A9" s="177" t="s">
        <v>146</v>
      </c>
      <c r="B9" s="178"/>
      <c r="C9" s="179"/>
      <c r="D9" s="166" t="s">
        <v>147</v>
      </c>
      <c r="E9" s="166"/>
      <c r="F9" s="176">
        <f>COUNTIF('BASE DE DATOS 2017'!F:F,A1)</f>
        <v>1</v>
      </c>
      <c r="G9" s="176"/>
      <c r="H9" s="166" t="s">
        <v>148</v>
      </c>
      <c r="I9" s="166"/>
      <c r="J9" s="166"/>
      <c r="K9" s="176">
        <f>COUNTIF('BASE DE DATOS 2017'!F:F,B1)</f>
        <v>12</v>
      </c>
      <c r="L9" s="183"/>
    </row>
    <row r="10" spans="1:12" x14ac:dyDescent="0.25">
      <c r="A10" s="180"/>
      <c r="B10" s="181"/>
      <c r="C10" s="182"/>
      <c r="D10" s="166" t="s">
        <v>149</v>
      </c>
      <c r="E10" s="166"/>
      <c r="F10" s="176">
        <f>COUNTIF('BASE DE DATOS 2017'!F:F,C1)</f>
        <v>46</v>
      </c>
      <c r="G10" s="176"/>
      <c r="H10" s="166" t="s">
        <v>150</v>
      </c>
      <c r="I10" s="166"/>
      <c r="J10" s="166"/>
      <c r="K10" s="176">
        <f>COUNTIF('BASE DE DATOS 2017'!F:F,D1)</f>
        <v>1</v>
      </c>
      <c r="L10" s="183"/>
    </row>
    <row r="11" spans="1:12" ht="16.350000000000001" customHeight="1" x14ac:dyDescent="0.25">
      <c r="A11" s="172" t="s">
        <v>10</v>
      </c>
      <c r="B11" s="173"/>
      <c r="C11" s="174"/>
      <c r="D11" s="175" t="s">
        <v>11</v>
      </c>
      <c r="E11" s="175"/>
      <c r="F11" s="54">
        <f>COUNTIF('BASE DE DATOS 2017'!G:G,A1)</f>
        <v>60</v>
      </c>
      <c r="G11" s="175" t="s">
        <v>12</v>
      </c>
      <c r="H11" s="175"/>
      <c r="I11" s="54">
        <f>COUNTIF('BASE DE DATOS 2017'!G:G,B1)</f>
        <v>0</v>
      </c>
      <c r="J11" s="175" t="s">
        <v>13</v>
      </c>
      <c r="K11" s="175"/>
      <c r="L11" s="63">
        <f>COUNTIF('BASE DE DATOS 2017'!G:G,C1)</f>
        <v>0</v>
      </c>
    </row>
    <row r="12" spans="1:12" ht="16.350000000000001" customHeight="1" thickBot="1" x14ac:dyDescent="0.3">
      <c r="A12" s="159" t="s">
        <v>14</v>
      </c>
      <c r="B12" s="160"/>
      <c r="C12" s="161"/>
      <c r="D12" s="160" t="str">
        <f>IF((ROUND(((COUNTIF('BASE DE DATOS 2017'!H3:H1828,'RESUMEN 2017'!A1)*(TERMINOS!C5))+(COUNTIF('BASE DE DATOS 2017'!H3:H1828,'RESUMEN 2017'!B1)*(TERMINOS!C6))+(COUNTIF('BASE DE DATOS 2017'!H3:H1828,'RESUMEN 2017'!C1)*(TERMINOS!C7))+(COUNTIF('BASE DE DATOS 2017'!H3:H1828,D1)*(TERMINOS!C8))+(COUNTIF('BASE DE DATOS 2017'!H3:H1828,'RESUMEN 2017'!E1)*(TERMINOS!C9))+(COUNTIF('BASE DE DATOS 2017'!H3:H1828,'RESUMEN 2017'!F1)*(TERMINOS!C10))+(COUNTIF('BASE DE DATOS 2017'!H3:H1828,'RESUMEN 2017'!G1)*(TERMINOS!C11)))/COUNTA('BASE DE DATOS 2017'!H3:H1828),0))=0,TERMINOS!B5,IF((ROUND(((COUNTIF('BASE DE DATOS 2017'!H3:H1828,'RESUMEN 2017'!A1)*(TERMINOS!C5))+(COUNTIF('BASE DE DATOS 2017'!H3:H1828,'RESUMEN 2017'!B1)*(TERMINOS!C6))+(COUNTIF('BASE DE DATOS 2017'!H3:H1828,'RESUMEN 2017'!C1)*(TERMINOS!C7))+(COUNTIF('BASE DE DATOS 2017'!H3:H1828,D1)*(TERMINOS!C8))+(COUNTIF('BASE DE DATOS 2017'!H3:H1828,'RESUMEN 2017'!E1)*(TERMINOS!C9))+(COUNTIF('BASE DE DATOS 2017'!H3:H1828,'RESUMEN 2017'!F1)*(TERMINOS!C10))+(COUNTIF('BASE DE DATOS 2017'!H3:H1828,'RESUMEN 2017'!G1)*(TERMINOS!C11)))/COUNTA('BASE DE DATOS 2017'!H3:H1828),0))=1,TERMINOS!B6,IF((ROUND(((COUNTIF('BASE DE DATOS 2017'!H3:H1828,'RESUMEN 2017'!A1)*(TERMINOS!C5))+(COUNTIF('BASE DE DATOS 2017'!H3:H1828,'RESUMEN 2017'!B1)*(TERMINOS!C6))+(COUNTIF('BASE DE DATOS 2017'!H3:H1828,'RESUMEN 2017'!C1)*(TERMINOS!C7))+(COUNTIF('BASE DE DATOS 2017'!H3:H1828,D1)*(TERMINOS!C8))+(COUNTIF('BASE DE DATOS 2017'!H3:H1828,'RESUMEN 2017'!E1)*(TERMINOS!C9))+(COUNTIF('BASE DE DATOS 2017'!H3:H1828,'RESUMEN 2017'!F1)*(TERMINOS!C10))+(COUNTIF('BASE DE DATOS 2017'!H3:H1828,'RESUMEN 2017'!G1)*(TERMINOS!C11)))/COUNTA('BASE DE DATOS 2017'!H3:H1828),0))=2,TERMINOS!C7,IF((ROUND(((COUNTIF('BASE DE DATOS 2017'!H3:H1828,'RESUMEN 2017'!A1)*(TERMINOS!C5))+(COUNTIF('BASE DE DATOS 2017'!H3:H1828,'RESUMEN 2017'!B1)*(TERMINOS!C6))+(COUNTIF('BASE DE DATOS 2017'!H3:H1828,'RESUMEN 2017'!C1)*(TERMINOS!C7))+(COUNTIF('BASE DE DATOS 2017'!H3:H1828,D1)*(TERMINOS!C8))+(COUNTIF('BASE DE DATOS 2017'!H3:H1828,'RESUMEN 2017'!E1)*(TERMINOS!C9))+(COUNTIF('BASE DE DATOS 2017'!H3:H1828,'RESUMEN 2017'!F1)*(TERMINOS!C10))+(COUNTIF('BASE DE DATOS 2017'!H3:H1828,'RESUMEN 2017'!G1)*(TERMINOS!C11)))/COUNTA('BASE DE DATOS 2017'!H3:H1828),0))=3,TERMINOS!B8,IF((ROUND(((COUNTIF('BASE DE DATOS 2017'!H3:H1828,'RESUMEN 2017'!A1)*(TERMINOS!C5))+(COUNTIF('BASE DE DATOS 2017'!H3:H1828,'RESUMEN 2017'!B1)*(TERMINOS!C6))+(COUNTIF('BASE DE DATOS 2017'!H3:H1828,'RESUMEN 2017'!C1)*(TERMINOS!C7))+(COUNTIF('BASE DE DATOS 2017'!H3:H1828,D1)*(TERMINOS!C8))+(COUNTIF('BASE DE DATOS 2017'!H3:H1828,'RESUMEN 2017'!E1)*(TERMINOS!C9))+(COUNTIF('BASE DE DATOS 2017'!H3:H1828,'RESUMEN 2017'!F1)*(TERMINOS!C10))+(COUNTIF('BASE DE DATOS 2017'!H3:H1828,'RESUMEN 2017'!G1)*(TERMINOS!C11)))/COUNTA('BASE DE DATOS 2017'!H3:H1828),0))=4,TERMINOS!B9,IF((ROUND(((COUNTIF('BASE DE DATOS 2017'!H3:H1828,'RESUMEN 2017'!A1)*(TERMINOS!C5))+(COUNTIF('BASE DE DATOS 2017'!H3:H1828,'RESUMEN 2017'!B1)*(TERMINOS!C6))+(COUNTIF('BASE DE DATOS 2017'!H3:H1828,'RESUMEN 2017'!C1)*(TERMINOS!C7))+(COUNTIF('BASE DE DATOS 2017'!H3:H1828,D1)*(TERMINOS!C8))+(COUNTIF('BASE DE DATOS 2017'!H3:H1828,'RESUMEN 2017'!E1)*(TERMINOS!C9))+(COUNTIF('BASE DE DATOS 2017'!H3:H1828,'RESUMEN 2017'!F1)*(TERMINOS!C10))+(COUNTIF('BASE DE DATOS 2017'!H3:H1828,'RESUMEN 2017'!G1)*(TERMINOS!C11)))/COUNTA('BASE DE DATOS 2017'!H3:H1828),0))=5,TERMINOS!B10,TERMINOS!B11))))))</f>
        <v>LICENCIATURA</v>
      </c>
      <c r="E12" s="160"/>
      <c r="F12" s="160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2" t="s">
        <v>15</v>
      </c>
      <c r="B13" s="163"/>
      <c r="C13" s="163"/>
      <c r="D13" s="163"/>
      <c r="E13" s="163" t="s">
        <v>16</v>
      </c>
      <c r="F13" s="164"/>
      <c r="G13" s="162" t="s">
        <v>15</v>
      </c>
      <c r="H13" s="163"/>
      <c r="I13" s="163"/>
      <c r="J13" s="163"/>
      <c r="K13" s="163" t="s">
        <v>16</v>
      </c>
      <c r="L13" s="164"/>
    </row>
    <row r="14" spans="1:12" ht="16.350000000000001" customHeight="1" x14ac:dyDescent="0.25">
      <c r="A14" s="221" t="s">
        <v>17</v>
      </c>
      <c r="B14" s="222"/>
      <c r="C14" s="222"/>
      <c r="D14" s="222"/>
      <c r="E14" s="209">
        <f>AVERAGE(E16:F18)</f>
        <v>0.86944444444444446</v>
      </c>
      <c r="F14" s="210"/>
      <c r="G14" s="227" t="s">
        <v>36</v>
      </c>
      <c r="H14" s="228"/>
      <c r="I14" s="228"/>
      <c r="J14" s="228"/>
      <c r="K14" s="273">
        <f>AVERAGE(K15:L17)</f>
        <v>0.66296296296296298</v>
      </c>
      <c r="L14" s="274"/>
    </row>
    <row r="15" spans="1:12" ht="16.350000000000001" customHeight="1" x14ac:dyDescent="0.25">
      <c r="A15" s="243"/>
      <c r="B15" s="244"/>
      <c r="C15" s="244"/>
      <c r="D15" s="244"/>
      <c r="E15" s="225">
        <f>E16</f>
        <v>0.7416666666666667</v>
      </c>
      <c r="F15" s="226"/>
      <c r="G15" s="211" t="s">
        <v>37</v>
      </c>
      <c r="H15" s="212"/>
      <c r="I15" s="212"/>
      <c r="J15" s="212"/>
      <c r="K15" s="207">
        <f>CONVIVENCIA!E16</f>
        <v>0.71666666666666656</v>
      </c>
      <c r="L15" s="208"/>
    </row>
    <row r="16" spans="1:12" ht="16.350000000000001" customHeight="1" x14ac:dyDescent="0.25">
      <c r="A16" s="237" t="s">
        <v>53</v>
      </c>
      <c r="B16" s="238"/>
      <c r="C16" s="238"/>
      <c r="D16" s="238"/>
      <c r="E16" s="207">
        <f>INSTITUCION!E11</f>
        <v>0.7416666666666667</v>
      </c>
      <c r="F16" s="208"/>
      <c r="G16" s="211" t="s">
        <v>38</v>
      </c>
      <c r="H16" s="212"/>
      <c r="I16" s="212"/>
      <c r="J16" s="212"/>
      <c r="K16" s="207">
        <f>CONVIVENCIA!D25</f>
        <v>0.78888888888888886</v>
      </c>
      <c r="L16" s="208"/>
    </row>
    <row r="17" spans="1:12" ht="16.350000000000001" customHeight="1" thickBot="1" x14ac:dyDescent="0.3">
      <c r="A17" s="239" t="s">
        <v>18</v>
      </c>
      <c r="B17" s="240"/>
      <c r="C17" s="240"/>
      <c r="D17" s="240"/>
      <c r="E17" s="231">
        <f>INSTITUCION!D20</f>
        <v>0.9</v>
      </c>
      <c r="F17" s="232"/>
      <c r="G17" s="199" t="s">
        <v>39</v>
      </c>
      <c r="H17" s="200"/>
      <c r="I17" s="200"/>
      <c r="J17" s="200"/>
      <c r="K17" s="201">
        <f>CONVIVENCIA!E42</f>
        <v>0.48333333333333328</v>
      </c>
      <c r="L17" s="202"/>
    </row>
    <row r="18" spans="1:12" ht="16.350000000000001" customHeight="1" x14ac:dyDescent="0.25">
      <c r="A18" s="239" t="s">
        <v>19</v>
      </c>
      <c r="B18" s="240"/>
      <c r="C18" s="240"/>
      <c r="D18" s="240"/>
      <c r="E18" s="231">
        <f>INSTITUCION!D29</f>
        <v>0.96666666666666667</v>
      </c>
      <c r="F18" s="232"/>
      <c r="G18" s="277" t="s">
        <v>40</v>
      </c>
      <c r="H18" s="278"/>
      <c r="I18" s="278"/>
      <c r="J18" s="278"/>
      <c r="K18" s="269">
        <f>AVERAGE(K19:L22)</f>
        <v>0.75164391086001248</v>
      </c>
      <c r="L18" s="270"/>
    </row>
    <row r="19" spans="1:12" ht="16.350000000000001" customHeight="1" x14ac:dyDescent="0.25">
      <c r="A19" s="203" t="s">
        <v>159</v>
      </c>
      <c r="B19" s="204"/>
      <c r="C19" s="205" t="str">
        <f>IF(INSTITUCION!D26&gt;INSTITUCION!D28,INSTITUCION!C26,INSTITUCION!C28)</f>
        <v>FAVORITISMO MASCULINO</v>
      </c>
      <c r="D19" s="205"/>
      <c r="E19" s="205"/>
      <c r="F19" s="206"/>
      <c r="G19" s="237" t="s">
        <v>41</v>
      </c>
      <c r="H19" s="238"/>
      <c r="I19" s="238"/>
      <c r="J19" s="238"/>
      <c r="K19" s="249">
        <f>'MANDOS MEDIOS'!E24</f>
        <v>0.75925925925925919</v>
      </c>
      <c r="L19" s="250"/>
    </row>
    <row r="20" spans="1:12" ht="16.350000000000001" customHeight="1" x14ac:dyDescent="0.25">
      <c r="A20" s="221" t="s">
        <v>160</v>
      </c>
      <c r="B20" s="222"/>
      <c r="C20" s="222"/>
      <c r="D20" s="222"/>
      <c r="E20" s="209">
        <f>AVERAGE(E22:F28)</f>
        <v>0.58134920634920639</v>
      </c>
      <c r="F20" s="210"/>
      <c r="G20" s="237" t="s">
        <v>42</v>
      </c>
      <c r="H20" s="238"/>
      <c r="I20" s="238"/>
      <c r="J20" s="238"/>
      <c r="K20" s="249">
        <f>'MANDOS MEDIOS'!E41</f>
        <v>0.76388888888888884</v>
      </c>
      <c r="L20" s="250"/>
    </row>
    <row r="21" spans="1:12" ht="16.350000000000001" customHeight="1" x14ac:dyDescent="0.25">
      <c r="A21" s="223"/>
      <c r="B21" s="224"/>
      <c r="C21" s="224"/>
      <c r="D21" s="224"/>
      <c r="E21" s="225">
        <f>AVERAGE(E22:F26,E28)</f>
        <v>0.56249999999999989</v>
      </c>
      <c r="F21" s="226"/>
      <c r="G21" s="237" t="s">
        <v>43</v>
      </c>
      <c r="H21" s="238"/>
      <c r="I21" s="238"/>
      <c r="J21" s="238"/>
      <c r="K21" s="249">
        <f>'MANDOS MEDIOS'!D51</f>
        <v>0.73888888888888882</v>
      </c>
      <c r="L21" s="250"/>
    </row>
    <row r="22" spans="1:12" ht="16.350000000000001" customHeight="1" x14ac:dyDescent="0.25">
      <c r="A22" s="217" t="s">
        <v>20</v>
      </c>
      <c r="B22" s="218"/>
      <c r="C22" s="218"/>
      <c r="D22" s="218"/>
      <c r="E22" s="207">
        <f>ESPACIO!E7</f>
        <v>0.83333333333333337</v>
      </c>
      <c r="F22" s="208"/>
      <c r="G22" s="258" t="s">
        <v>44</v>
      </c>
      <c r="H22" s="259"/>
      <c r="I22" s="259"/>
      <c r="J22" s="259"/>
      <c r="K22" s="249">
        <f>'MANDOS MEDIOS'!E72</f>
        <v>0.74453860640301317</v>
      </c>
      <c r="L22" s="250"/>
    </row>
    <row r="23" spans="1:12" ht="16.350000000000001" customHeight="1" x14ac:dyDescent="0.25">
      <c r="A23" s="211" t="s">
        <v>2</v>
      </c>
      <c r="B23" s="212"/>
      <c r="C23" s="212"/>
      <c r="D23" s="212"/>
      <c r="E23" s="207">
        <f>ESPACIO!E16</f>
        <v>8.3333333333333332E-3</v>
      </c>
      <c r="F23" s="208"/>
      <c r="G23" s="221" t="s">
        <v>45</v>
      </c>
      <c r="H23" s="222"/>
      <c r="I23" s="222"/>
      <c r="J23" s="222"/>
      <c r="K23" s="275">
        <f>AVERAGE(K25:L30)</f>
        <v>0.79849537037037044</v>
      </c>
      <c r="L23" s="276"/>
    </row>
    <row r="24" spans="1:12" ht="16.350000000000001" customHeight="1" x14ac:dyDescent="0.25">
      <c r="A24" s="211" t="s">
        <v>21</v>
      </c>
      <c r="B24" s="212"/>
      <c r="C24" s="212"/>
      <c r="D24" s="212"/>
      <c r="E24" s="207">
        <f>ESPACIO!E25</f>
        <v>0.53888888888888886</v>
      </c>
      <c r="F24" s="208"/>
      <c r="G24" s="223"/>
      <c r="H24" s="224"/>
      <c r="I24" s="224"/>
      <c r="J24" s="224"/>
      <c r="K24" s="279">
        <f>AVERAGE(K25:L29)</f>
        <v>0.80277777777777781</v>
      </c>
      <c r="L24" s="280"/>
    </row>
    <row r="25" spans="1:12" ht="16.350000000000001" customHeight="1" x14ac:dyDescent="0.25">
      <c r="A25" s="211" t="s">
        <v>22</v>
      </c>
      <c r="B25" s="212"/>
      <c r="C25" s="212"/>
      <c r="D25" s="212"/>
      <c r="E25" s="207">
        <f>ESPACIO!E43</f>
        <v>0.65833333333333321</v>
      </c>
      <c r="F25" s="208"/>
      <c r="G25" s="237" t="s">
        <v>46</v>
      </c>
      <c r="H25" s="238"/>
      <c r="I25" s="238"/>
      <c r="J25" s="238"/>
      <c r="K25" s="249">
        <f>PUESTO!E17</f>
        <v>0.83888888888888891</v>
      </c>
      <c r="L25" s="250"/>
    </row>
    <row r="26" spans="1:12" ht="16.350000000000001" customHeight="1" x14ac:dyDescent="0.25">
      <c r="A26" s="211" t="s">
        <v>23</v>
      </c>
      <c r="B26" s="212"/>
      <c r="C26" s="212"/>
      <c r="D26" s="212"/>
      <c r="E26" s="207">
        <f>ESPACIO!E60</f>
        <v>0.68611111111111112</v>
      </c>
      <c r="F26" s="208"/>
      <c r="G26" s="258" t="s">
        <v>47</v>
      </c>
      <c r="H26" s="259"/>
      <c r="I26" s="259"/>
      <c r="J26" s="259"/>
      <c r="K26" s="249">
        <f>PUESTO!E70</f>
        <v>0.80833333333333335</v>
      </c>
      <c r="L26" s="250"/>
    </row>
    <row r="27" spans="1:12" ht="16.350000000000001" customHeight="1" x14ac:dyDescent="0.25">
      <c r="A27" s="219" t="s">
        <v>24</v>
      </c>
      <c r="B27" s="220"/>
      <c r="C27" s="220"/>
      <c r="D27" s="220"/>
      <c r="E27" s="254">
        <f>ESPACIO!D69</f>
        <v>0.69444444444444442</v>
      </c>
      <c r="F27" s="255"/>
      <c r="G27" s="258" t="s">
        <v>48</v>
      </c>
      <c r="H27" s="259"/>
      <c r="I27" s="259"/>
      <c r="J27" s="259"/>
      <c r="K27" s="249">
        <f>PUESTO!D27</f>
        <v>0.71111111111111103</v>
      </c>
      <c r="L27" s="250"/>
    </row>
    <row r="28" spans="1:12" ht="16.350000000000001" customHeight="1" x14ac:dyDescent="0.25">
      <c r="A28" s="211" t="s">
        <v>25</v>
      </c>
      <c r="B28" s="212"/>
      <c r="C28" s="212"/>
      <c r="D28" s="212"/>
      <c r="E28" s="207">
        <f>ESPACIO!E83</f>
        <v>0.65</v>
      </c>
      <c r="F28" s="208"/>
      <c r="G28" s="237" t="s">
        <v>49</v>
      </c>
      <c r="H28" s="238"/>
      <c r="I28" s="238"/>
      <c r="J28" s="238"/>
      <c r="K28" s="249">
        <f>PUESTO!D37</f>
        <v>0.73888888888888893</v>
      </c>
      <c r="L28" s="250"/>
    </row>
    <row r="29" spans="1:12" ht="16.350000000000001" customHeight="1" x14ac:dyDescent="0.25">
      <c r="A29" s="233" t="s">
        <v>26</v>
      </c>
      <c r="B29" s="234"/>
      <c r="C29" s="234"/>
      <c r="D29" s="234"/>
      <c r="E29" s="256">
        <f>((E31*F10)+(E35*K9)+(E40*F9))/SUM(F9,F10,K9)</f>
        <v>0.7076271186440678</v>
      </c>
      <c r="F29" s="257"/>
      <c r="G29" s="237" t="s">
        <v>50</v>
      </c>
      <c r="H29" s="238"/>
      <c r="I29" s="238"/>
      <c r="J29" s="238"/>
      <c r="K29" s="249">
        <f>PUESTO!D52</f>
        <v>0.91666666666666663</v>
      </c>
      <c r="L29" s="250"/>
    </row>
    <row r="30" spans="1:12" ht="16.350000000000001" customHeight="1" x14ac:dyDescent="0.25">
      <c r="A30" s="235"/>
      <c r="B30" s="236"/>
      <c r="C30" s="236"/>
      <c r="D30" s="236"/>
      <c r="E30" s="281">
        <f>((E31*F10)+(E36*K9)+(E40*F9))/SUM(F9,F10,K9)</f>
        <v>0.70951035781544247</v>
      </c>
      <c r="F30" s="282"/>
      <c r="G30" s="283" t="s">
        <v>51</v>
      </c>
      <c r="H30" s="284"/>
      <c r="I30" s="284"/>
      <c r="J30" s="284"/>
      <c r="K30" s="260">
        <f>PUESTO!E85</f>
        <v>0.77708333333333335</v>
      </c>
      <c r="L30" s="261"/>
    </row>
    <row r="31" spans="1:12" ht="16.350000000000001" customHeight="1" x14ac:dyDescent="0.25">
      <c r="A31" s="213" t="s">
        <v>27</v>
      </c>
      <c r="B31" s="214"/>
      <c r="C31" s="214"/>
      <c r="D31" s="214"/>
      <c r="E31" s="215">
        <f>AVERAGE(E32:F34)</f>
        <v>0.70712560386473433</v>
      </c>
      <c r="F31" s="216"/>
      <c r="G31" s="253"/>
      <c r="H31" s="251"/>
      <c r="I31" s="251"/>
      <c r="J31" s="251"/>
      <c r="K31" s="251"/>
      <c r="L31" s="252"/>
    </row>
    <row r="32" spans="1:12" ht="16.350000000000001" customHeight="1" x14ac:dyDescent="0.25">
      <c r="A32" s="211" t="s">
        <v>28</v>
      </c>
      <c r="B32" s="212"/>
      <c r="C32" s="212"/>
      <c r="D32" s="212"/>
      <c r="E32" s="207">
        <f>'EQUIPO Y MATERIAL'!D8</f>
        <v>0.6811594202898551</v>
      </c>
      <c r="F32" s="208"/>
      <c r="G32" s="253"/>
      <c r="H32" s="251"/>
      <c r="I32" s="251"/>
      <c r="J32" s="251"/>
      <c r="K32" s="251"/>
      <c r="L32" s="252"/>
    </row>
    <row r="33" spans="1:12" ht="16.350000000000001" customHeight="1" x14ac:dyDescent="0.25">
      <c r="A33" s="211" t="s">
        <v>29</v>
      </c>
      <c r="B33" s="212"/>
      <c r="C33" s="212"/>
      <c r="D33" s="212"/>
      <c r="E33" s="207">
        <f>'EQUIPO Y MATERIAL'!D17</f>
        <v>0.65217391304347827</v>
      </c>
      <c r="F33" s="208"/>
      <c r="G33" s="253"/>
      <c r="H33" s="251"/>
      <c r="I33" s="251"/>
      <c r="J33" s="251"/>
      <c r="K33" s="251"/>
      <c r="L33" s="252"/>
    </row>
    <row r="34" spans="1:12" ht="16.350000000000001" customHeight="1" x14ac:dyDescent="0.25">
      <c r="A34" s="211" t="s">
        <v>30</v>
      </c>
      <c r="B34" s="212"/>
      <c r="C34" s="212"/>
      <c r="D34" s="212"/>
      <c r="E34" s="207">
        <f>'EQUIPO Y MATERIAL'!D27</f>
        <v>0.78804347826086951</v>
      </c>
      <c r="F34" s="208"/>
      <c r="G34" s="253"/>
      <c r="H34" s="251"/>
      <c r="I34" s="251"/>
      <c r="J34" s="251"/>
      <c r="K34" s="251"/>
      <c r="L34" s="252"/>
    </row>
    <row r="35" spans="1:12" ht="16.350000000000001" customHeight="1" x14ac:dyDescent="0.25">
      <c r="A35" s="245" t="s">
        <v>31</v>
      </c>
      <c r="B35" s="246"/>
      <c r="C35" s="246"/>
      <c r="D35" s="246"/>
      <c r="E35" s="241">
        <f>AVERAGE(E37:F39)</f>
        <v>0.71296296296296291</v>
      </c>
      <c r="F35" s="242"/>
      <c r="G35" s="267" t="s">
        <v>52</v>
      </c>
      <c r="H35" s="268"/>
      <c r="I35" s="268"/>
      <c r="J35" s="268"/>
      <c r="K35" s="269">
        <f>AVERAGE(E14,E20,E29,K14,K18,K23)</f>
        <v>0.72858716893851083</v>
      </c>
      <c r="L35" s="270"/>
    </row>
    <row r="36" spans="1:12" ht="16.350000000000001" customHeight="1" x14ac:dyDescent="0.25">
      <c r="A36" s="245"/>
      <c r="B36" s="246"/>
      <c r="C36" s="246"/>
      <c r="D36" s="246"/>
      <c r="E36" s="289">
        <f>E38</f>
        <v>0.72222222222222221</v>
      </c>
      <c r="F36" s="290"/>
      <c r="G36" s="247"/>
      <c r="H36" s="248"/>
      <c r="I36" s="248"/>
      <c r="J36" s="248"/>
      <c r="K36" s="291">
        <f>AVERAGE(E15,E21,E30,K14,K18,K24)</f>
        <v>0.70517694601381031</v>
      </c>
      <c r="L36" s="292"/>
    </row>
    <row r="37" spans="1:12" ht="16.350000000000001" customHeight="1" x14ac:dyDescent="0.25">
      <c r="A37" s="219" t="s">
        <v>32</v>
      </c>
      <c r="B37" s="220"/>
      <c r="C37" s="220"/>
      <c r="D37" s="220"/>
      <c r="E37" s="254">
        <f>'EQUIPO Y MATERIAL'!D36</f>
        <v>0.72222222222222221</v>
      </c>
      <c r="F37" s="255"/>
      <c r="G37" s="271" t="s">
        <v>161</v>
      </c>
      <c r="H37" s="272"/>
      <c r="I37" s="272"/>
      <c r="J37" s="272"/>
      <c r="K37" s="251">
        <f>COUNTA('BASE DE DATOS 2017'!A3:A1828)</f>
        <v>60</v>
      </c>
      <c r="L37" s="252"/>
    </row>
    <row r="38" spans="1:12" ht="16.350000000000001" customHeight="1" x14ac:dyDescent="0.25">
      <c r="A38" s="211" t="s">
        <v>33</v>
      </c>
      <c r="B38" s="212"/>
      <c r="C38" s="212"/>
      <c r="D38" s="212"/>
      <c r="E38" s="207">
        <f>'EQUIPO Y MATERIAL'!D45</f>
        <v>0.72222222222222221</v>
      </c>
      <c r="F38" s="208"/>
      <c r="G38" s="253"/>
      <c r="H38" s="251"/>
      <c r="I38" s="251"/>
      <c r="J38" s="251"/>
      <c r="K38" s="251"/>
      <c r="L38" s="252"/>
    </row>
    <row r="39" spans="1:12" ht="16.350000000000001" customHeight="1" x14ac:dyDescent="0.25">
      <c r="A39" s="219" t="s">
        <v>34</v>
      </c>
      <c r="B39" s="220"/>
      <c r="C39" s="220"/>
      <c r="D39" s="220"/>
      <c r="E39" s="254">
        <f>'EQUIPO Y MATERIAL'!D56</f>
        <v>0.69444444444444453</v>
      </c>
      <c r="F39" s="255"/>
      <c r="G39" s="253"/>
      <c r="H39" s="251"/>
      <c r="I39" s="251"/>
      <c r="J39" s="251"/>
      <c r="K39" s="251"/>
      <c r="L39" s="252"/>
    </row>
    <row r="40" spans="1:12" ht="16.350000000000001" customHeight="1" thickBot="1" x14ac:dyDescent="0.3">
      <c r="A40" s="229" t="s">
        <v>35</v>
      </c>
      <c r="B40" s="230"/>
      <c r="C40" s="230"/>
      <c r="D40" s="230"/>
      <c r="E40" s="241">
        <f>AVERAGE(E41:F42)</f>
        <v>0.66666666666666663</v>
      </c>
      <c r="F40" s="242"/>
      <c r="G40" s="264" t="s">
        <v>176</v>
      </c>
      <c r="H40" s="265"/>
      <c r="I40" s="265"/>
      <c r="J40" s="265"/>
      <c r="K40" s="265"/>
      <c r="L40" s="266"/>
    </row>
    <row r="41" spans="1:12" ht="16.350000000000001" customHeight="1" x14ac:dyDescent="0.25">
      <c r="A41" s="211" t="s">
        <v>32</v>
      </c>
      <c r="B41" s="212"/>
      <c r="C41" s="212"/>
      <c r="D41" s="212"/>
      <c r="E41" s="207">
        <f>'EQUIPO Y MATERIAL'!D65</f>
        <v>0.66666666666666663</v>
      </c>
      <c r="F41" s="208"/>
      <c r="G41" s="65"/>
      <c r="H41" s="287" t="s">
        <v>173</v>
      </c>
      <c r="I41" s="287"/>
      <c r="J41" s="287"/>
      <c r="K41" s="287"/>
      <c r="L41" s="288"/>
    </row>
    <row r="42" spans="1:12" ht="16.350000000000001" customHeight="1" x14ac:dyDescent="0.25">
      <c r="A42" s="211" t="s">
        <v>33</v>
      </c>
      <c r="B42" s="212"/>
      <c r="C42" s="212"/>
      <c r="D42" s="212"/>
      <c r="E42" s="207">
        <f>'EQUIPO Y MATERIAL'!D74</f>
        <v>0.66666666666666663</v>
      </c>
      <c r="F42" s="208"/>
      <c r="G42" s="66"/>
      <c r="H42" s="285" t="s">
        <v>174</v>
      </c>
      <c r="I42" s="285"/>
      <c r="J42" s="285"/>
      <c r="K42" s="285"/>
      <c r="L42" s="286"/>
    </row>
    <row r="43" spans="1:12" ht="16.350000000000001" customHeight="1" thickBot="1" x14ac:dyDescent="0.3">
      <c r="A43" s="199"/>
      <c r="B43" s="200"/>
      <c r="C43" s="200"/>
      <c r="D43" s="200"/>
      <c r="E43" s="201"/>
      <c r="F43" s="202"/>
      <c r="G43" s="67"/>
      <c r="H43" s="262" t="s">
        <v>175</v>
      </c>
      <c r="I43" s="262"/>
      <c r="J43" s="262"/>
      <c r="K43" s="262"/>
      <c r="L43" s="263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3" t="s">
        <v>186</v>
      </c>
      <c r="F4" s="293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E17" sqref="E17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5" width="14.42578125" style="92" bestFit="1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4" t="s">
        <v>245</v>
      </c>
      <c r="C1" s="294"/>
      <c r="D1" s="294"/>
      <c r="E1" s="294"/>
      <c r="F1" s="294"/>
      <c r="G1" s="134"/>
      <c r="H1" s="90"/>
    </row>
    <row r="2" spans="1:14" ht="16.350000000000001" customHeight="1" thickBot="1" x14ac:dyDescent="0.3">
      <c r="B2" s="295"/>
      <c r="C2" s="295"/>
      <c r="D2" s="295"/>
      <c r="E2" s="295"/>
      <c r="F2" s="296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353" t="s">
        <v>261</v>
      </c>
      <c r="H3" s="158" t="s">
        <v>259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0.875</v>
      </c>
      <c r="E4" s="133">
        <f>AVERAGE(E5:E7)</f>
        <v>0.75</v>
      </c>
      <c r="F4" s="111">
        <f>AVERAGE(F5:F7)</f>
        <v>0.86944444444444446</v>
      </c>
      <c r="G4" s="354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0.92500000000000004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0.80555555555555558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0.7416666666666667</v>
      </c>
      <c r="G5" s="355">
        <v>0.83088355269389946</v>
      </c>
      <c r="H5" s="152">
        <f>F5-E5</f>
        <v>-6.3888888888888884E-2</v>
      </c>
      <c r="K5" s="146" t="s">
        <v>246</v>
      </c>
      <c r="L5" s="142">
        <f>D4</f>
        <v>0.875</v>
      </c>
      <c r="M5" s="142">
        <f t="shared" ref="M5:N5" si="0">E4</f>
        <v>0.75</v>
      </c>
      <c r="N5" s="143">
        <f t="shared" si="0"/>
        <v>0.86944444444444446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0.9</v>
      </c>
      <c r="E6" s="93">
        <f>(COUNTIF('BASE DE DATOS 2016'!J:J,1)*1)/(COUNTA('BASE DE DATOS 2016'!J:J)-2)</f>
        <v>0.77777777777777779</v>
      </c>
      <c r="F6" s="93">
        <f>(COUNTIF('BASE DE DATOS 2017'!J:J,1)*1)/(COUNTA('BASE DE DATOS 2017'!J:J)-2)</f>
        <v>0.9</v>
      </c>
      <c r="G6" s="355">
        <v>0.54404381560931081</v>
      </c>
      <c r="H6" s="153">
        <f>F6-E6</f>
        <v>0.12222222222222223</v>
      </c>
      <c r="K6" s="146" t="s">
        <v>247</v>
      </c>
      <c r="L6" s="142">
        <f>D8</f>
        <v>0.70714285714285718</v>
      </c>
      <c r="M6" s="142">
        <f t="shared" ref="M6:N6" si="1">E8</f>
        <v>0.73544973544973558</v>
      </c>
      <c r="N6" s="143">
        <f t="shared" si="1"/>
        <v>0.58134920634920639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</v>
      </c>
      <c r="E7" s="93">
        <f>((COUNTIF('BASE DE DATOS 2016'!K:K,2)*1)/(COUNTA('BASE DE DATOS 2016'!K:K)-2))</f>
        <v>0.66666666666666663</v>
      </c>
      <c r="F7" s="93">
        <f>((COUNTIF('BASE DE DATOS 2017'!K:K,2)*1)/(COUNTA('BASE DE DATOS 2017'!K:K)-2))</f>
        <v>0.96666666666666667</v>
      </c>
      <c r="G7" s="355">
        <v>0.78137836604290278</v>
      </c>
      <c r="H7" s="154">
        <f>F7-E7</f>
        <v>0.30000000000000004</v>
      </c>
      <c r="K7" s="146" t="s">
        <v>26</v>
      </c>
      <c r="L7" s="142">
        <f>D16</f>
        <v>0.69753086419753074</v>
      </c>
      <c r="M7" s="142">
        <f t="shared" ref="M7:N7" si="2">E16</f>
        <v>0.80555555555555547</v>
      </c>
      <c r="N7" s="143">
        <f t="shared" si="2"/>
        <v>0.7076271186440678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0.70714285714285718</v>
      </c>
      <c r="E8" s="133">
        <f>AVERAGE(E9:E15)</f>
        <v>0.73544973544973558</v>
      </c>
      <c r="F8" s="111">
        <f>AVERAGE(F9:F15)</f>
        <v>0.58134920634920639</v>
      </c>
      <c r="G8" s="354">
        <v>0.73606854882528083</v>
      </c>
      <c r="H8" s="130"/>
      <c r="K8" s="146" t="s">
        <v>36</v>
      </c>
      <c r="L8" s="142">
        <f>D28</f>
        <v>0.7055555555555556</v>
      </c>
      <c r="M8" s="142">
        <f t="shared" ref="M8:N8" si="3">E28</f>
        <v>0.70370370370370372</v>
      </c>
      <c r="N8" s="143">
        <f t="shared" si="3"/>
        <v>0.66296296296296298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0.9</v>
      </c>
      <c r="E9" s="93">
        <f>(COUNTIF('BASE DE DATOS 2016'!L:L,1)*1)/(COUNTA('BASE DE DATOS 2016'!L:L)-2)</f>
        <v>1</v>
      </c>
      <c r="F9" s="93">
        <f>(COUNTIF('BASE DE DATOS 2017'!L:L,1)*1)/(COUNTA('BASE DE DATOS 2017'!L:L)-2)</f>
        <v>0.83333333333333337</v>
      </c>
      <c r="G9" s="355">
        <v>0.85623003194888181</v>
      </c>
      <c r="H9" s="152">
        <f t="shared" ref="H9:H15" si="4">F9-E9</f>
        <v>-0.16666666666666663</v>
      </c>
      <c r="K9" s="146" t="s">
        <v>40</v>
      </c>
      <c r="L9" s="142">
        <f>D32</f>
        <v>0.79305555555555551</v>
      </c>
      <c r="M9" s="142">
        <f t="shared" ref="M9:N9" si="5">E32</f>
        <v>0.732473544973545</v>
      </c>
      <c r="N9" s="143">
        <f t="shared" si="5"/>
        <v>0.75164391086001259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0.55000000000000004</v>
      </c>
      <c r="E10" s="93">
        <f>(((COUNTIF('BASE DE DATOS 2016'!M:M,1)*1)+(COUNTIF('BASE DE DATOS 2016'!M:M,2)*1/2)+(COUNTIF('BASE DE DATOS 2016'!M:M,4)*1/2)))/(COUNTA('BASE DE DATOS 2016'!M:M)-2)</f>
        <v>0.22222222222222221</v>
      </c>
      <c r="F10" s="93">
        <f>(COUNTIF('BASE DE DATOS 2017'!M:M,1)*1+(COUNTIF('BASE DE DATOS 2017'!M:M,2)*1/2)+(COUNTIF('BASE DE DATOS 2017'!M:M,4)*1/2))/(COUNTA('BASE DE DATOS 2017'!M:M)-2)</f>
        <v>8.3333333333333332E-3</v>
      </c>
      <c r="G10" s="355">
        <v>0.63852122318575988</v>
      </c>
      <c r="H10" s="153">
        <f t="shared" si="4"/>
        <v>-0.21388888888888888</v>
      </c>
      <c r="K10" s="147" t="s">
        <v>45</v>
      </c>
      <c r="L10" s="144">
        <f>D37</f>
        <v>0.84791666666666676</v>
      </c>
      <c r="M10" s="144">
        <f t="shared" ref="M10:N10" si="6">E37</f>
        <v>0.78009259259259256</v>
      </c>
      <c r="N10" s="145">
        <f t="shared" si="6"/>
        <v>0.79849537037037044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0.83333333333333337</v>
      </c>
      <c r="E11" s="93">
        <f>((COUNTIF('BASE DE DATOS 2016'!N:N,1)*1)+(COUNTIF('BASE DE DATOS 2016'!N:N,2)*2/3)+(COUNTIF('BASE DE DATOS 2016'!N:N,3)*1/3))/(COUNTA('BASE DE DATOS 2016'!N:N)-2)</f>
        <v>0.74074074074074081</v>
      </c>
      <c r="F11" s="93">
        <f>((COUNTIF('BASE DE DATOS 2017'!N:N,1)*1)+(COUNTIF('BASE DE DATOS 2017'!N:N,2)*2/3)+(COUNTIF('BASE DE DATOS 2017'!N:N,3)*1/3))/(COUNTA('BASE DE DATOS 2017'!N:N)-2)</f>
        <v>0.53888888888888886</v>
      </c>
      <c r="G11" s="355">
        <v>0.81986916172219682</v>
      </c>
      <c r="H11" s="153">
        <f t="shared" si="4"/>
        <v>-0.20185185185185195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0.79999999999999993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0.79629629629629628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0.65833333333333321</v>
      </c>
      <c r="G12" s="355">
        <v>0.8041229271261221</v>
      </c>
      <c r="H12" s="153">
        <f t="shared" si="4"/>
        <v>-0.13796296296296306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0.56666666666666665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0.81481481481481477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0.68611111111111112</v>
      </c>
      <c r="G13" s="355">
        <v>0.77012018865053999</v>
      </c>
      <c r="H13" s="153">
        <f t="shared" si="4"/>
        <v>-0.12870370370370365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0.6</v>
      </c>
      <c r="E14" s="93">
        <f>((COUNTIF('BASE DE DATOS 2016'!S:S,1)*1)+(COUNTIF('BASE DE DATOS 2016'!S:S,2)*2/3)+(COUNTIF('BASE DE DATOS 2016'!S:S,3)*1/3))/(COUNTA('BASE DE DATOS 2016'!S:S)-2)</f>
        <v>0.85185185185185175</v>
      </c>
      <c r="F14" s="93">
        <f>((COUNTIF('BASE DE DATOS 2017'!S:S,1)*1)+(COUNTIF('BASE DE DATOS 2017'!S:S,2)*2/3)+(COUNTIF('BASE DE DATOS 2017'!S:S,3)*1/3))/(COUNTA('BASE DE DATOS 2017'!S:S)-2)</f>
        <v>0.69444444444444442</v>
      </c>
      <c r="G14" s="355">
        <v>0.72721740453369843</v>
      </c>
      <c r="H14" s="153">
        <f t="shared" si="4"/>
        <v>-0.15740740740740733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0.7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0.72222222222222221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0.65</v>
      </c>
      <c r="G15" s="355">
        <v>0.53639890460976725</v>
      </c>
      <c r="H15" s="154">
        <f t="shared" si="4"/>
        <v>-7.2222222222222188E-2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2015'!Y:Y)-2))))/(COUNTA('BASE DE DATOS 2015'!V:V)+COUNTA('BASE DE DATOS 2015'!Y:Y)+COUNTA('BASE DE DATOS 2015'!AB:AB)-6)</f>
        <v>0.69753086419753074</v>
      </c>
      <c r="E16" s="114">
        <f>E17</f>
        <v>0.80555555555555547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0.7076271186440678</v>
      </c>
      <c r="G16" s="356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0.56666666666666654</v>
      </c>
      <c r="E17" s="117">
        <f>AVERAGE(E18:E20)</f>
        <v>0.80555555555555547</v>
      </c>
      <c r="F17" s="117">
        <f>AVERAGE(F18:F20)</f>
        <v>0.70712560386473433</v>
      </c>
      <c r="G17" s="354">
        <v>0.7994852858901198</v>
      </c>
      <c r="H17" s="155">
        <f>F17-E17</f>
        <v>-9.8429951690821138E-2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0.59999999999999987</v>
      </c>
      <c r="E18" s="93">
        <f>((COUNTIF('BASE DE DATOS 2016'!V:V,1)*1)+(COUNTIF('BASE DE DATOS 2016'!V:V,2)*2/3)+(COUNTIF('BASE DE DATOS 2016'!V:V,3)*1/3))/(COUNTA('BASE DE DATOS 2016'!V:V)-2)</f>
        <v>0.7407407407407407</v>
      </c>
      <c r="F18" s="112">
        <f>((COUNTIF('BASE DE DATOS 2017'!V:V,1)*1)+(COUNTIF('BASE DE DATOS 2017'!V:V,2)*2/3)+(COUNTIF('BASE DE DATOS 2017'!V:V,3)*1/3))/(COUNTA('BASE DE DATOS 2017'!V:V)-2)</f>
        <v>0.6811594202898551</v>
      </c>
      <c r="G18" s="355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0.6</v>
      </c>
      <c r="E19" s="93">
        <f>((COUNTIF('BASE DE DATOS 2016'!W:W,1)*1)+(COUNTIF('BASE DE DATOS 2016'!W:W,2)*2/3)+(COUNTIF('BASE DE DATOS 2016'!W:W,3)*1/3))/(COUNTA('BASE DE DATOS 2016'!W:W)-2)</f>
        <v>0.81481481481481477</v>
      </c>
      <c r="F19" s="112">
        <f>((COUNTIF('BASE DE DATOS 2017'!W:W,1)*1)+(COUNTIF('BASE DE DATOS 2017'!W:W,2)*2/3)+(COUNTIF('BASE DE DATOS 2017'!W:W,3)*1/3))/(COUNTA('BASE DE DATOS 2017'!W:W)-2)</f>
        <v>0.65217391304347827</v>
      </c>
      <c r="G19" s="355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0.5</v>
      </c>
      <c r="E20" s="93">
        <f>((COUNTIF('BASE DE DATOS 2016'!X:X,1)*1)+(COUNTIF('BASE DE DATOS 2016'!X:X,2)*3/4)+(COUNTIF('BASE DE DATOS 2016'!X:X,3)*1/2)+(COUNTIF('BASE DE DATOS 2016'!X:X,4)*1/4))/(COUNTA('BASE DE DATOS 2016'!X:X)-2)</f>
        <v>0.86111111111111116</v>
      </c>
      <c r="F20" s="112">
        <f>((COUNTIF('BASE DE DATOS 2017'!X:X,1)*1)+(COUNTIF('BASE DE DATOS 2017'!X:X,2)*3/4)+(COUNTIF('BASE DE DATOS 2017'!X:X,3)*1/2)+(COUNTIF('BASE DE DATOS 2017'!X:X,4)*1/4))/(COUNTA('BASE DE DATOS 2017'!X:X)-2)</f>
        <v>0.78804347826086951</v>
      </c>
      <c r="G20" s="355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0.86111111111111105</v>
      </c>
      <c r="E21" s="117" t="s">
        <v>262</v>
      </c>
      <c r="F21" s="117">
        <f>AVERAGE(F22:F24)</f>
        <v>0.71296296296296313</v>
      </c>
      <c r="G21" s="354">
        <v>0.8246340436967291</v>
      </c>
      <c r="H21" s="155">
        <f>F21-D21</f>
        <v>-0.14814814814814792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0.83333333333333326</v>
      </c>
      <c r="E22" s="93" t="s">
        <v>262</v>
      </c>
      <c r="F22" s="112">
        <f>((COUNTIF('BASE DE DATOS 2017'!Y:Y,1)*1)+(COUNTIF('BASE DE DATOS 2017'!Y:Y,2)*2/3)+(COUNTIF('BASE DE DATOS 2017'!Y:Y,3)*1/3))/(COUNTA('BASE DE DATOS 2017'!Y:Y)-2)</f>
        <v>0.72222222222222232</v>
      </c>
      <c r="G22" s="355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0.83333333333333326</v>
      </c>
      <c r="E23" s="93" t="s">
        <v>262</v>
      </c>
      <c r="F23" s="112">
        <f>((COUNTIF('BASE DE DATOS 2017'!Z:Z,1)*1)+(COUNTIF('BASE DE DATOS 2017'!Z:Z,2)*2/3)+(COUNTIF('BASE DE DATOS 2017'!Z:Z,3)*1/3))/(COUNTA('BASE DE DATOS 2017'!Z:Z)-2)</f>
        <v>0.72222222222222232</v>
      </c>
      <c r="G23" s="355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0.91666666666666663</v>
      </c>
      <c r="E24" s="93" t="s">
        <v>262</v>
      </c>
      <c r="F24" s="112">
        <f>((COUNTIF('BASE DE DATOS 2017'!AA:AA,1)*1)+(COUNTIF('BASE DE DATOS 2017'!AA:AA,2)*2/3)+(COUNTIF('BASE DE DATOS 2017'!AA:AA,3)*1/3))/(COUNTA('BASE DE DATOS 2017'!AA:AA)-COUNTIF('BASE DE DATOS 2017'!AA:AA,5)-2)</f>
        <v>0.69444444444444453</v>
      </c>
      <c r="G24" s="355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 t="s">
        <v>262</v>
      </c>
      <c r="E25" s="117" t="s">
        <v>262</v>
      </c>
      <c r="F25" s="117">
        <f>AVERAGE(F26:F27)</f>
        <v>0.66666666666666663</v>
      </c>
      <c r="G25" s="354">
        <v>0.79286694101508925</v>
      </c>
      <c r="H25" s="155"/>
    </row>
    <row r="26" spans="1:8" ht="16.350000000000001" customHeight="1" x14ac:dyDescent="0.25">
      <c r="A26">
        <v>23</v>
      </c>
      <c r="B26" s="125" t="s">
        <v>32</v>
      </c>
      <c r="C26" s="121"/>
      <c r="D26" s="93" t="s">
        <v>262</v>
      </c>
      <c r="E26" s="93" t="s">
        <v>262</v>
      </c>
      <c r="F26" s="112">
        <f>((COUNTIF('BASE DE DATOS 2017'!AB:AB,1)*1)+(COUNTIF('BASE DE DATOS 2017'!AB:AB,2)*2/3)+(COUNTIF('BASE DE DATOS 2017'!AB:AB,3)*1/3))/(COUNTA('BASE DE DATOS 2017'!AB:AB)-2)</f>
        <v>0.66666666666666663</v>
      </c>
      <c r="G26" s="355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 t="s">
        <v>262</v>
      </c>
      <c r="E27" s="93" t="s">
        <v>262</v>
      </c>
      <c r="F27" s="112">
        <f>((COUNTIF('BASE DE DATOS 2017'!AC3:AC2869,1)*1)+(COUNTIF('BASE DE DATOS 2017'!AC3:AC2869,2)*2/3)+(COUNTIF('BASE DE DATOS 2017'!AC3:AC2869,3)*1/3))/COUNTA('BASE DE DATOS 2017'!AC3:AC2869)</f>
        <v>0.66666666666666663</v>
      </c>
      <c r="G27" s="355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0.7055555555555556</v>
      </c>
      <c r="E28" s="133">
        <f>AVERAGE(E29:E31)</f>
        <v>0.70370370370370372</v>
      </c>
      <c r="F28" s="111">
        <f>AVERAGE(F29:F31)</f>
        <v>0.66296296296296298</v>
      </c>
      <c r="G28" s="354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0.73333333333333328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0.83333333333333326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0.71666666666666656</v>
      </c>
      <c r="G29" s="355">
        <v>0.77993305948577518</v>
      </c>
      <c r="H29" s="152">
        <f>F29-E29</f>
        <v>-0.1166666666666667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0.83333333333333337</v>
      </c>
      <c r="E30" s="93">
        <f>((COUNTIF('BASE DE DATOS 2016'!AF:AF,1)*1)+(COUNTIF('BASE DE DATOS 2016'!AF:AF,2)*2/3)+(COUNTIF('BASE DE DATOS 2016'!AF:AF,3)*1/3))/(COUNTA('BASE DE DATOS 2016'!AF:AF)-2)</f>
        <v>0.77777777777777779</v>
      </c>
      <c r="F30" s="93">
        <f>((COUNTIF('BASE DE DATOS 2017'!AF:AF,1)*1)+(COUNTIF('BASE DE DATOS 2017'!AF:AF,2)*2/3)+(COUNTIF('BASE DE DATOS 2017'!AF:AF,3)*1/3))/(COUNTA('BASE DE DATOS 2017'!AF:AF)-2)</f>
        <v>0.78888888888888886</v>
      </c>
      <c r="G30" s="355">
        <v>0.83447436482580251</v>
      </c>
      <c r="H30" s="153">
        <f>F30-E30</f>
        <v>1.1111111111111072E-2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0.55000000000000004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0.49999999999999994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0.48333333333333328</v>
      </c>
      <c r="G31" s="355">
        <v>0.60444241594401338</v>
      </c>
      <c r="H31" s="154">
        <f>F31-E31</f>
        <v>-1.6666666666666663E-2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0.79305555555555551</v>
      </c>
      <c r="E32" s="133">
        <f>AVERAGE(E33:E36)</f>
        <v>0.732473544973545</v>
      </c>
      <c r="F32" s="111">
        <f>AVERAGE(F33:F36)</f>
        <v>0.75164391086001259</v>
      </c>
      <c r="G32" s="354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0.74444444444444446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0.85185185185185175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0.75925925925925941</v>
      </c>
      <c r="G33" s="355">
        <v>0.8338151021857092</v>
      </c>
      <c r="H33" s="152">
        <f>F33-E33</f>
        <v>-9.2592592592592338E-2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0.8666666666666667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0.55555555555555558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0.76388888888888884</v>
      </c>
      <c r="G34" s="355">
        <v>0.69990871748060246</v>
      </c>
      <c r="H34" s="153">
        <f>F34-E34</f>
        <v>0.20833333333333326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0.76666666666666661</v>
      </c>
      <c r="E35" s="93">
        <f>((COUNTIF('BASE DE DATOS 2016'!AN:AN,1)*1)+(COUNTIF('BASE DE DATOS 2016'!AN:AN,2)*2/3)+(COUNTIF('BASE DE DATOS 2016'!AN:AN,3)*1/3))/(COUNTA('BASE DE DATOS 2016'!AN:AN)-2)</f>
        <v>0.77777777777777779</v>
      </c>
      <c r="F35" s="93">
        <f>((COUNTIF('BASE DE DATOS 2017'!AN:AN,1)*1)+(COUNTIF('BASE DE DATOS 2017'!AN:AN,2)*2/3)+(COUNTIF('BASE DE DATOS 2017'!AN:AN,3)*1/3))/(COUNTA('BASE DE DATOS 2017'!AN:AN)-2)</f>
        <v>0.73888888888888882</v>
      </c>
      <c r="G35" s="355">
        <v>0.80054769511638524</v>
      </c>
      <c r="H35" s="153">
        <f>F35-E35</f>
        <v>-3.8888888888888973E-2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0.7944444444444444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0.74470899470899476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0.74453860640301317</v>
      </c>
      <c r="G36" s="355">
        <v>0.79135977263014612</v>
      </c>
      <c r="H36" s="154">
        <f>F36-E36</f>
        <v>-1.7038830598159471E-4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0.84791666666666676</v>
      </c>
      <c r="E37" s="133">
        <f>AVERAGE(E38:E43)</f>
        <v>0.78009259259259256</v>
      </c>
      <c r="F37" s="111">
        <f>AVERAGE(F38:F43)</f>
        <v>0.79849537037037044</v>
      </c>
      <c r="G37" s="354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0.8666666666666667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0.96296296296296302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0.83888888888888891</v>
      </c>
      <c r="G38" s="355">
        <v>0.81446827932450927</v>
      </c>
      <c r="H38" s="152">
        <f t="shared" ref="H38:H43" si="7">F38-E38</f>
        <v>-0.12407407407407411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0.91666666666666652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0.83333333333333326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0.80833333333333335</v>
      </c>
      <c r="G39" s="355">
        <v>0.88429940666362383</v>
      </c>
      <c r="H39" s="153">
        <f t="shared" si="7"/>
        <v>-2.4999999999999911E-2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0.83333333333333337</v>
      </c>
      <c r="E40" s="93">
        <f>((COUNTIF('BASE DE DATOS 2016'!AS:AS,1)*1)+(COUNTIF('BASE DE DATOS 2016'!AS:AS,2)*2/3)+(COUNTIF('BASE DE DATOS 2016'!AS:AS,3)*1/3))/(COUNTA('BASE DE DATOS 2016'!AS:AS)-2)</f>
        <v>0.81481481481481477</v>
      </c>
      <c r="F40" s="93">
        <f>((COUNTIF('BASE DE DATOS 2017'!AS3:AS47869,1)*1)+(COUNTIF('BASE DE DATOS 2017'!AS3:AS47869,2)*2/3)+(COUNTIF('BASE DE DATOS 2017'!AS3:AS47869,3)*1/3))/COUNTA('BASE DE DATOS 2017'!AS3:AS47869)</f>
        <v>0.71111111111111103</v>
      </c>
      <c r="G40" s="355">
        <v>0.85653430701354027</v>
      </c>
      <c r="H40" s="153">
        <f t="shared" si="7"/>
        <v>-0.10370370370370374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0.83333333333333337</v>
      </c>
      <c r="E41" s="93">
        <f>((COUNTIF('BASE DE DATOS 2016'!AT:AT,1)*1)+(COUNTIF('BASE DE DATOS 2016'!AT:AT,2)*2/3)+(COUNTIF('BASE DE DATOS 2016'!AT:AT,3)*1/3))/(COUNTA('BASE DE DATOS 2016'!AT:AT)-2)</f>
        <v>0.88888888888888884</v>
      </c>
      <c r="F41" s="93">
        <f>((COUNTIF('BASE DE DATOS 2017'!AT3:AT47869,1)*1)+(COUNTIF('BASE DE DATOS 2017'!AT3:AT47869,2)*2/3)+(COUNTIF('BASE DE DATOS 2017'!AT3:AT47869,3)*1/3))/COUNTA('BASE DE DATOS 2017'!AT3:AT47869)</f>
        <v>0.73888888888888893</v>
      </c>
      <c r="G41" s="355">
        <v>0.82488970028906139</v>
      </c>
      <c r="H41" s="153">
        <f t="shared" si="7"/>
        <v>-0.14999999999999991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0.9</v>
      </c>
      <c r="E42" s="93">
        <f>((COUNTIF('BASE DE DATOS 2016'!AU:AU,2)*1))/(COUNTA('BASE DE DATOS 2016'!AU:AU)-2)</f>
        <v>0.66666666666666663</v>
      </c>
      <c r="F42" s="93">
        <f>((COUNTIF('BASE DE DATOS 2017'!AU:AU,2)*1))/(COUNTA('BASE DE DATOS 2017'!AU:AU)-2)</f>
        <v>0.91666666666666663</v>
      </c>
      <c r="G42" s="355">
        <v>0.83158375171154719</v>
      </c>
      <c r="H42" s="153">
        <f t="shared" si="7"/>
        <v>0.25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0.73750000000000004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0.51388888888888884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0.77708333333333335</v>
      </c>
      <c r="G43" s="355">
        <v>0.57000228206298487</v>
      </c>
      <c r="H43" s="154">
        <f t="shared" si="7"/>
        <v>0.26319444444444451</v>
      </c>
    </row>
    <row r="44" spans="1:8" ht="15.75" thickBot="1" x14ac:dyDescent="0.3">
      <c r="B44" s="128" t="s">
        <v>253</v>
      </c>
      <c r="C44" s="118"/>
      <c r="D44" s="119">
        <f>AVERAGE(D4,D8,D16,D28,D32,D37)</f>
        <v>0.77103358318636106</v>
      </c>
      <c r="E44" s="119">
        <f>AVERAGE(E4,E8,E16,E28,E32,E37)</f>
        <v>0.75121252204585554</v>
      </c>
      <c r="F44" s="120">
        <f>AVERAGE(F4,F8,F16,F28,F32,F37)</f>
        <v>0.72858716893851083</v>
      </c>
      <c r="G44" s="357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1" t="s">
        <v>53</v>
      </c>
      <c r="D3" s="301"/>
      <c r="E3" s="301"/>
      <c r="F3" s="302"/>
    </row>
    <row r="4" spans="1:6" ht="33" customHeight="1" x14ac:dyDescent="0.25">
      <c r="B4" s="18">
        <v>8</v>
      </c>
      <c r="C4" s="303" t="s">
        <v>177</v>
      </c>
      <c r="D4" s="303"/>
      <c r="E4" s="303"/>
      <c r="F4" s="304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3</v>
      </c>
      <c r="E6" s="305">
        <f>SUM(D6:D8)</f>
        <v>59</v>
      </c>
      <c r="F6" s="16">
        <f>D6*A6</f>
        <v>3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53</v>
      </c>
      <c r="E7" s="305"/>
      <c r="F7" s="16">
        <f>D7*A7</f>
        <v>26.5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3</v>
      </c>
      <c r="E8" s="305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1</v>
      </c>
      <c r="E9" s="16"/>
      <c r="F9" s="16"/>
    </row>
    <row r="10" spans="1:6" x14ac:dyDescent="0.25">
      <c r="E10" s="14">
        <f>E6/SUM(D6:D9)</f>
        <v>0.98333333333333328</v>
      </c>
      <c r="F10" s="14">
        <f>(F6+F7)/E6</f>
        <v>0.5</v>
      </c>
    </row>
    <row r="11" spans="1:6" x14ac:dyDescent="0.25">
      <c r="C11" s="297" t="s">
        <v>62</v>
      </c>
      <c r="D11" s="298"/>
      <c r="E11" s="306">
        <f>AVERAGE(E10:F10)</f>
        <v>0.7416666666666667</v>
      </c>
      <c r="F11" s="307"/>
    </row>
    <row r="12" spans="1:6" x14ac:dyDescent="0.25">
      <c r="C12" s="297" t="s">
        <v>63</v>
      </c>
      <c r="D12" s="298"/>
      <c r="E12" s="299">
        <f>E10-F10</f>
        <v>0.48333333333333328</v>
      </c>
      <c r="F12" s="300"/>
    </row>
    <row r="14" spans="1:6" x14ac:dyDescent="0.25">
      <c r="B14" s="70"/>
      <c r="C14" s="307" t="s">
        <v>18</v>
      </c>
      <c r="D14" s="307"/>
      <c r="E14" s="307"/>
      <c r="F14" s="307"/>
    </row>
    <row r="15" spans="1:6" ht="30" customHeight="1" x14ac:dyDescent="0.25">
      <c r="B15" s="70">
        <v>9</v>
      </c>
      <c r="C15" s="308" t="s">
        <v>178</v>
      </c>
      <c r="D15" s="309"/>
      <c r="E15" s="309"/>
      <c r="F15" s="310"/>
    </row>
    <row r="16" spans="1:6" s="82" customFormat="1" x14ac:dyDescent="0.25">
      <c r="A16" s="98"/>
      <c r="B16" s="80"/>
      <c r="C16" s="81"/>
      <c r="D16" s="314">
        <v>2017</v>
      </c>
      <c r="E16" s="315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54</v>
      </c>
      <c r="E18" s="21">
        <f>D18/SUM(D18:D19)</f>
        <v>0.9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6</v>
      </c>
      <c r="E19" s="21">
        <f>D19/SUM(D18:D19)</f>
        <v>0.1</v>
      </c>
      <c r="F19" s="16"/>
    </row>
    <row r="20" spans="1:6" x14ac:dyDescent="0.25">
      <c r="A20" s="97"/>
      <c r="B20" s="28"/>
      <c r="C20" s="16"/>
      <c r="D20" s="316">
        <f>((D18*A18)+(D19*A19))/(SUM(D18:D19)*A18)</f>
        <v>0.9</v>
      </c>
      <c r="E20" s="317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7" t="s">
        <v>71</v>
      </c>
      <c r="D23" s="307"/>
      <c r="E23" s="307"/>
      <c r="F23" s="307"/>
    </row>
    <row r="24" spans="1:6" x14ac:dyDescent="0.25">
      <c r="A24" s="97"/>
      <c r="B24" s="72">
        <v>10</v>
      </c>
      <c r="C24" s="311" t="s">
        <v>66</v>
      </c>
      <c r="D24" s="311"/>
      <c r="E24" s="311"/>
      <c r="F24" s="311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2</v>
      </c>
      <c r="E26" s="21">
        <f>D26/(SUM(D$26:D$28))</f>
        <v>3.3333333333333333E-2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58</v>
      </c>
      <c r="E27" s="21">
        <f>D27/(SUM(D$26:D$28))</f>
        <v>0.96666666666666667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16">
        <f>((D26*A26)+(D27*A27)+(D28*A28))/(SUM(D26:D28)*A27)</f>
        <v>0.96666666666666667</v>
      </c>
      <c r="E29" s="317"/>
      <c r="F29" s="16"/>
    </row>
    <row r="30" spans="1:6" x14ac:dyDescent="0.25">
      <c r="E30" s="312"/>
      <c r="F30" s="313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18" t="s">
        <v>179</v>
      </c>
      <c r="D3" s="318"/>
      <c r="E3" s="318"/>
      <c r="F3" s="319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50</v>
      </c>
      <c r="E5" s="29">
        <f>D5/SUM(D5:D6)</f>
        <v>0.83333333333333337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10</v>
      </c>
      <c r="E6" s="29">
        <f>D6/SUM(D5:D6)</f>
        <v>0.16666666666666666</v>
      </c>
      <c r="F6" s="16"/>
    </row>
    <row r="7" spans="1:6" x14ac:dyDescent="0.25">
      <c r="E7" s="306">
        <f>((D5*A5)+(D6*A6))/(SUM(D5:D6)*A5)</f>
        <v>0.83333333333333337</v>
      </c>
      <c r="F7" s="307"/>
    </row>
    <row r="10" spans="1:6" x14ac:dyDescent="0.25">
      <c r="B10" s="75">
        <v>12</v>
      </c>
      <c r="C10" s="320" t="s">
        <v>180</v>
      </c>
      <c r="D10" s="320"/>
      <c r="E10" s="320"/>
      <c r="F10" s="321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0</v>
      </c>
      <c r="E12" s="30">
        <f>D12/SUM(D$12:D$15)</f>
        <v>0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59</v>
      </c>
      <c r="E14" s="30">
        <f t="shared" si="0"/>
        <v>0.98333333333333328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1</v>
      </c>
      <c r="E15" s="30">
        <f t="shared" si="0"/>
        <v>1.6666666666666666E-2</v>
      </c>
      <c r="F15" s="16"/>
    </row>
    <row r="16" spans="1:6" x14ac:dyDescent="0.25">
      <c r="E16" s="306">
        <f>((D12*A12)+(D13*A13)+(D14*A14)+(D15*A15))/(SUM(D12:D15)*A12)</f>
        <v>8.3333333333333332E-3</v>
      </c>
      <c r="F16" s="307"/>
    </row>
    <row r="17" spans="1:14" x14ac:dyDescent="0.25">
      <c r="N17" t="s">
        <v>255</v>
      </c>
    </row>
    <row r="19" spans="1:14" x14ac:dyDescent="0.25">
      <c r="B19" s="75">
        <v>13</v>
      </c>
      <c r="C19" s="320" t="s">
        <v>181</v>
      </c>
      <c r="D19" s="320"/>
      <c r="E19" s="320"/>
      <c r="F19" s="321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4</v>
      </c>
      <c r="E21" s="30">
        <f>D21/SUM(D21:D24)</f>
        <v>6.6666666666666666E-2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29</v>
      </c>
      <c r="E22" s="30">
        <f>D22/SUM(D21:D24)</f>
        <v>0.48333333333333334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27</v>
      </c>
      <c r="E23" s="30">
        <f>D23/SUM(D21:D24)</f>
        <v>0.45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06">
        <f>((D21*A21)+(D22*A22)+(D23*A23)+(D24*A24))/(SUM(D21:D24)*A21)</f>
        <v>0.53888888888888886</v>
      </c>
      <c r="F25" s="307"/>
    </row>
    <row r="28" spans="1:14" x14ac:dyDescent="0.25">
      <c r="B28" s="77"/>
      <c r="C28" s="307" t="s">
        <v>22</v>
      </c>
      <c r="D28" s="307"/>
      <c r="E28" s="307"/>
      <c r="F28" s="307"/>
    </row>
    <row r="29" spans="1:14" ht="32.25" customHeight="1" x14ac:dyDescent="0.25">
      <c r="B29" s="77">
        <v>14</v>
      </c>
      <c r="C29" s="308" t="s">
        <v>182</v>
      </c>
      <c r="D29" s="309"/>
      <c r="E29" s="309"/>
      <c r="F29" s="310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2</v>
      </c>
      <c r="E31" s="30">
        <f>D31/SUM(D31:D34)</f>
        <v>3.3333333333333333E-2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47</v>
      </c>
      <c r="E32" s="30">
        <f>D32/SUM(D31:D34)</f>
        <v>0.78333333333333333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9</v>
      </c>
      <c r="E33" s="30">
        <f>D33/SUM(D31:D34)</f>
        <v>0.15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2</v>
      </c>
      <c r="E34" s="30">
        <f>D34/SUM(D31:D34)</f>
        <v>3.3333333333333333E-2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0.60555555555555551</v>
      </c>
      <c r="E35" s="16"/>
      <c r="F35" s="16"/>
    </row>
    <row r="36" spans="1:6" x14ac:dyDescent="0.25">
      <c r="A36" s="106"/>
      <c r="B36" s="77">
        <v>15</v>
      </c>
      <c r="C36" s="322" t="s">
        <v>80</v>
      </c>
      <c r="D36" s="323"/>
      <c r="E36" s="323"/>
      <c r="F36" s="323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14</v>
      </c>
      <c r="E38" s="30">
        <f>D38/SUM(D38:D41)</f>
        <v>0.23333333333333334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41</v>
      </c>
      <c r="E39" s="30">
        <f>D39/SUM(D38:D41)</f>
        <v>0.68333333333333335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4</v>
      </c>
      <c r="E40" s="30">
        <f>D40/SUM(D38:D41)</f>
        <v>6.6666666666666666E-2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1</v>
      </c>
      <c r="E41" s="30">
        <f>D41/SUM(D38:D41)</f>
        <v>1.6666666666666666E-2</v>
      </c>
      <c r="F41" s="16"/>
    </row>
    <row r="42" spans="1:6" x14ac:dyDescent="0.25">
      <c r="D42" s="14">
        <f>((D38*A38)+(D39*A39)+(D40*A40)+(D41*A41))/(SUM(D38:D41)*A38)</f>
        <v>0.71111111111111103</v>
      </c>
      <c r="E42" s="16"/>
      <c r="F42" s="16"/>
    </row>
    <row r="43" spans="1:6" x14ac:dyDescent="0.25">
      <c r="E43" s="306">
        <f>AVERAGE(D35,D42)</f>
        <v>0.65833333333333321</v>
      </c>
      <c r="F43" s="307"/>
    </row>
    <row r="45" spans="1:6" x14ac:dyDescent="0.25">
      <c r="B45" s="75"/>
      <c r="C45" s="324" t="s">
        <v>23</v>
      </c>
      <c r="D45" s="324"/>
      <c r="E45" s="324"/>
      <c r="F45" s="325"/>
    </row>
    <row r="46" spans="1:6" ht="30.75" customHeight="1" x14ac:dyDescent="0.25">
      <c r="B46" s="75">
        <v>16</v>
      </c>
      <c r="C46" s="318" t="s">
        <v>81</v>
      </c>
      <c r="D46" s="318"/>
      <c r="E46" s="318"/>
      <c r="F46" s="319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12</v>
      </c>
      <c r="E48" s="30">
        <f>D48/SUM(D48:D51)</f>
        <v>0.2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39</v>
      </c>
      <c r="E49" s="30">
        <f>D49/SUM(D48:D51)</f>
        <v>0.65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6</v>
      </c>
      <c r="E50" s="30">
        <f>D50/SUM(D48:D51)</f>
        <v>0.1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3</v>
      </c>
      <c r="E51" s="30">
        <f>D51/SUM(D48:D51)</f>
        <v>0.05</v>
      </c>
      <c r="F51" s="16"/>
    </row>
    <row r="52" spans="1:6" x14ac:dyDescent="0.25">
      <c r="D52" s="36">
        <f>((D48*A48)+(D49*A49)+(D50*A50)+(D51*A51))/(SUM(D48:D51)*A48)</f>
        <v>0.66666666666666663</v>
      </c>
      <c r="E52" s="37"/>
      <c r="F52" s="22"/>
    </row>
    <row r="53" spans="1:6" x14ac:dyDescent="0.25">
      <c r="B53" s="75">
        <v>17</v>
      </c>
      <c r="C53" s="318" t="s">
        <v>82</v>
      </c>
      <c r="D53" s="318"/>
      <c r="E53" s="330"/>
      <c r="F53" s="331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16</v>
      </c>
      <c r="E55" s="30">
        <f>D55/SUM(D55:D58)</f>
        <v>0.26666666666666666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38</v>
      </c>
      <c r="E56" s="30">
        <f>D56/SUM(D55:D58)</f>
        <v>0.6333333333333333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3</v>
      </c>
      <c r="E57" s="30">
        <f>D57/SUM(D55:D58)</f>
        <v>0.05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3</v>
      </c>
      <c r="E58" s="30">
        <f>D58/SUM(D55:D58)</f>
        <v>0.05</v>
      </c>
      <c r="F58" s="16"/>
    </row>
    <row r="59" spans="1:6" x14ac:dyDescent="0.25">
      <c r="D59" s="36">
        <f>((D55*A55)+(D56*A56)+(D57*A57)+(D58*A58))/(SUM(D55:D58)*A55)</f>
        <v>0.70555555555555549</v>
      </c>
      <c r="E59" s="332"/>
      <c r="F59" s="332"/>
    </row>
    <row r="60" spans="1:6" x14ac:dyDescent="0.25">
      <c r="E60" s="306">
        <f>AVERAGE(D52,D59)</f>
        <v>0.68611111111111112</v>
      </c>
      <c r="F60" s="307"/>
    </row>
    <row r="62" spans="1:6" x14ac:dyDescent="0.25">
      <c r="B62" s="75"/>
      <c r="C62" s="324" t="s">
        <v>89</v>
      </c>
      <c r="D62" s="324"/>
      <c r="E62" s="324"/>
      <c r="F62" s="325"/>
    </row>
    <row r="63" spans="1:6" ht="42" customHeight="1" x14ac:dyDescent="0.25">
      <c r="A63" s="106"/>
      <c r="B63" s="74">
        <v>18</v>
      </c>
      <c r="C63" s="329" t="s">
        <v>88</v>
      </c>
      <c r="D63" s="329"/>
      <c r="E63" s="329"/>
      <c r="F63" s="329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13</v>
      </c>
      <c r="E65" s="30">
        <f>D65/SUM(D65:D68)</f>
        <v>0.21666666666666667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42</v>
      </c>
      <c r="E66" s="30">
        <f>D66/SUM(D65:D68)</f>
        <v>0.7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2</v>
      </c>
      <c r="E67" s="30">
        <f>D67/SUM(D65:D68)</f>
        <v>3.3333333333333333E-2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3</v>
      </c>
      <c r="E68" s="30">
        <f>D68/SUM(D65:D68)</f>
        <v>0.05</v>
      </c>
      <c r="F68" s="16"/>
    </row>
    <row r="69" spans="1:6" x14ac:dyDescent="0.25">
      <c r="D69" s="78">
        <f>((D65*A65)+(D66*A66)+(D67*A67)+(D68*A68))/(SUM(D65:D68)*A65)</f>
        <v>0.69444444444444442</v>
      </c>
      <c r="E69" s="16"/>
      <c r="F69" s="16"/>
    </row>
    <row r="71" spans="1:6" x14ac:dyDescent="0.25">
      <c r="B71" s="75"/>
      <c r="C71" s="324" t="s">
        <v>83</v>
      </c>
      <c r="D71" s="324"/>
      <c r="E71" s="324"/>
      <c r="F71" s="325"/>
    </row>
    <row r="72" spans="1:6" x14ac:dyDescent="0.25">
      <c r="B72" s="74">
        <v>19</v>
      </c>
      <c r="C72" s="318" t="s">
        <v>84</v>
      </c>
      <c r="D72" s="318"/>
      <c r="E72" s="318"/>
      <c r="F72" s="319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51</v>
      </c>
      <c r="E74" s="30">
        <f>D74/SUM(D74:D75)</f>
        <v>0.85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9</v>
      </c>
      <c r="E75" s="30">
        <f>D75/SUM(D74:D75)</f>
        <v>0.15</v>
      </c>
      <c r="F75" s="16"/>
    </row>
    <row r="76" spans="1:6" x14ac:dyDescent="0.25">
      <c r="D76" s="40">
        <f>((D74*A74)+(D75*A75))/(SUM(D74:D75)*A74)</f>
        <v>0.85</v>
      </c>
      <c r="E76" s="42"/>
      <c r="F76" s="43"/>
    </row>
    <row r="77" spans="1:6" ht="31.5" customHeight="1" x14ac:dyDescent="0.25">
      <c r="B77" s="74">
        <v>20</v>
      </c>
      <c r="C77" s="326" t="s">
        <v>183</v>
      </c>
      <c r="D77" s="326"/>
      <c r="E77" s="326"/>
      <c r="F77" s="326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2</v>
      </c>
      <c r="E79" s="30">
        <f>D79/SUM(D79:D81)</f>
        <v>3.3333333333333333E-2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50</v>
      </c>
      <c r="E80" s="30">
        <f>D80/SUM(D79:D81)</f>
        <v>0.83333333333333337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8</v>
      </c>
      <c r="E81" s="30">
        <f>D81/SUM(D79:D81)</f>
        <v>0.13333333333333333</v>
      </c>
      <c r="F81" s="16"/>
    </row>
    <row r="82" spans="1:6" x14ac:dyDescent="0.25">
      <c r="D82" s="36">
        <f>((D79*A79)+(D80*A80))/SUM(D79:D81)</f>
        <v>0.45</v>
      </c>
      <c r="E82" s="42"/>
      <c r="F82" s="43"/>
    </row>
    <row r="83" spans="1:6" x14ac:dyDescent="0.25">
      <c r="E83" s="327">
        <f>AVERAGE(D76,D82)</f>
        <v>0.65</v>
      </c>
      <c r="F83" s="328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3" t="s">
        <v>90</v>
      </c>
      <c r="D2" s="323"/>
      <c r="E2" s="323"/>
      <c r="F2" s="323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8</v>
      </c>
      <c r="E4" s="46">
        <f>D4/SUM(D4:D7)</f>
        <v>0.17391304347826086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35</v>
      </c>
      <c r="E5" s="46">
        <f>D5/SUM(D4:D7)</f>
        <v>0.76086956521739135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3</v>
      </c>
      <c r="E7" s="46">
        <f>D7/SUM(D4:D7)</f>
        <v>6.5217391304347824E-2</v>
      </c>
      <c r="F7" s="16"/>
    </row>
    <row r="8" spans="1:6" x14ac:dyDescent="0.25">
      <c r="D8" s="14">
        <f>((D4*A4)+(D5*A5)+(D6*A6)+(D7*A7))/(SUM(D4:D7)*A4)</f>
        <v>0.6811594202898551</v>
      </c>
      <c r="E8" s="16"/>
      <c r="F8" s="16"/>
    </row>
    <row r="11" spans="1:6" x14ac:dyDescent="0.25">
      <c r="A11" s="104"/>
      <c r="B11" s="19">
        <v>22</v>
      </c>
      <c r="C11" s="322" t="s">
        <v>91</v>
      </c>
      <c r="D11" s="323"/>
      <c r="E11" s="323"/>
      <c r="F11" s="323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4</v>
      </c>
      <c r="E13" s="46">
        <f>D13/SUM(D13:D16)</f>
        <v>8.6956521739130432E-2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38</v>
      </c>
      <c r="E14" s="46">
        <f>D14/SUM(D13:D16)</f>
        <v>0.82608695652173914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2</v>
      </c>
      <c r="E15" s="46">
        <f>D15/SUM(D13:D16)</f>
        <v>4.3478260869565216E-2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2</v>
      </c>
      <c r="E16" s="46">
        <f>D16/SUM(D13:D16)</f>
        <v>4.3478260869565216E-2</v>
      </c>
      <c r="F16" s="16"/>
    </row>
    <row r="17" spans="1:6" x14ac:dyDescent="0.25">
      <c r="D17" s="14">
        <f>((D13*A13)+(D14*A14)+(D15*A15)+(D16*A16))/(SUM(D13:D16)*A13)</f>
        <v>0.65217391304347827</v>
      </c>
      <c r="E17" s="16"/>
      <c r="F17" s="16"/>
    </row>
    <row r="20" spans="1:6" x14ac:dyDescent="0.25">
      <c r="A20" s="104"/>
      <c r="B20" s="19">
        <v>23</v>
      </c>
      <c r="C20" s="322" t="s">
        <v>92</v>
      </c>
      <c r="D20" s="323"/>
      <c r="E20" s="323"/>
      <c r="F20" s="323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16</v>
      </c>
      <c r="E22" s="46">
        <f>D22/SUM(D22:D26)</f>
        <v>0.34782608695652173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25</v>
      </c>
      <c r="E23" s="46">
        <f>D23/SUM(D22:D26)</f>
        <v>0.54347826086956519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2</v>
      </c>
      <c r="E24" s="46">
        <f>D24/SUM(D22:D26)</f>
        <v>4.3478260869565216E-2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2</v>
      </c>
      <c r="E25" s="46">
        <f>D25/SUM(D22:D26)</f>
        <v>4.3478260869565216E-2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1</v>
      </c>
      <c r="E26" s="46">
        <f>D26/SUM(D22:D26)</f>
        <v>2.1739130434782608E-2</v>
      </c>
      <c r="F26" s="16"/>
    </row>
    <row r="27" spans="1:6" x14ac:dyDescent="0.25">
      <c r="D27" s="14">
        <f>((D22*A22)+(D23*A23)+(D24*A24)+(D25*A25)+(D26*A26))/(SUM(D22:D26)*A22)</f>
        <v>0.78804347826086951</v>
      </c>
      <c r="E27" s="16"/>
      <c r="F27" s="16"/>
    </row>
    <row r="30" spans="1:6" x14ac:dyDescent="0.25">
      <c r="A30" s="104"/>
      <c r="B30" s="19">
        <v>24</v>
      </c>
      <c r="C30" s="322" t="s">
        <v>98</v>
      </c>
      <c r="D30" s="323"/>
      <c r="E30" s="323"/>
      <c r="F30" s="323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2</v>
      </c>
      <c r="E32" s="46">
        <f>D32/SUM(D32:D35)</f>
        <v>0.16666666666666666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10</v>
      </c>
      <c r="E33" s="46">
        <f>D33/SUM(D32:D35)</f>
        <v>0.83333333333333337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0.72222222222222221</v>
      </c>
      <c r="E36" s="16"/>
      <c r="F36" s="16"/>
    </row>
    <row r="39" spans="1:6" x14ac:dyDescent="0.25">
      <c r="A39" s="104"/>
      <c r="B39" s="19">
        <v>25</v>
      </c>
      <c r="C39" s="322" t="s">
        <v>99</v>
      </c>
      <c r="D39" s="323"/>
      <c r="E39" s="323"/>
      <c r="F39" s="323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2</v>
      </c>
      <c r="E41" s="46">
        <f>D41/SUM(D41:D44)</f>
        <v>0.16666666666666666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10</v>
      </c>
      <c r="E42" s="46">
        <f>D42/SUM(D41:D44)</f>
        <v>0.83333333333333337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0.72222222222222221</v>
      </c>
      <c r="E45" s="16"/>
      <c r="F45" s="16"/>
    </row>
    <row r="49" spans="1:6" x14ac:dyDescent="0.25">
      <c r="A49" s="104"/>
      <c r="B49" s="19">
        <v>26</v>
      </c>
      <c r="C49" s="322" t="s">
        <v>100</v>
      </c>
      <c r="D49" s="323"/>
      <c r="E49" s="323"/>
      <c r="F49" s="323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2</v>
      </c>
      <c r="E51" s="46">
        <f>D51/SUM(D51:D55)</f>
        <v>0.16666666666666666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9</v>
      </c>
      <c r="E52" s="46">
        <f>D52/SUM(D51:D55)</f>
        <v>0.75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1</v>
      </c>
      <c r="E53" s="46">
        <f>D53/SUM(D51:D55)</f>
        <v>8.3333333333333329E-2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0.69444444444444453</v>
      </c>
      <c r="E56" s="16"/>
      <c r="F56" s="16"/>
    </row>
    <row r="59" spans="1:6" x14ac:dyDescent="0.25">
      <c r="A59" s="104"/>
      <c r="B59" s="19">
        <v>27</v>
      </c>
      <c r="C59" s="322" t="s">
        <v>102</v>
      </c>
      <c r="D59" s="323"/>
      <c r="E59" s="323"/>
      <c r="F59" s="323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0</v>
      </c>
      <c r="E61" s="46">
        <f>D61/SUM(D61:D64)</f>
        <v>0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1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0.66666666666666663</v>
      </c>
      <c r="E65" s="16"/>
      <c r="F65" s="16"/>
    </row>
    <row r="68" spans="1:6" x14ac:dyDescent="0.25">
      <c r="A68" s="104"/>
      <c r="B68" s="19">
        <v>28</v>
      </c>
      <c r="C68" s="322" t="s">
        <v>103</v>
      </c>
      <c r="D68" s="323"/>
      <c r="E68" s="323"/>
      <c r="F68" s="323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0</v>
      </c>
      <c r="E70" s="46">
        <f>D70/SUM(D70:D73)</f>
        <v>0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1</v>
      </c>
      <c r="E71" s="46">
        <f>D71/SUM(D70:D73)</f>
        <v>1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0.66666666666666663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2017-11-14T20:51:35Z</dcterms:modified>
</cp:coreProperties>
</file>