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1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2015'!$A$1:$BA$116</definedName>
    <definedName name="_xlnm._FilterDatabase" localSheetId="1" hidden="1">'BASE DE DATOS 2016'!$A$1:$BA$321</definedName>
    <definedName name="_xlnm._FilterDatabase" localSheetId="2" hidden="1">'BASE DE DATOS 2017'!$A$1:$BA$257</definedName>
    <definedName name="TODAS_LAS_AREAS" localSheetId="2">'BASE DE DATOS 2017'!$B$3:$BA$19</definedName>
  </definedNames>
  <calcPr calcId="144525"/>
</workbook>
</file>

<file path=xl/calcChain.xml><?xml version="1.0" encoding="utf-8"?>
<calcChain xmlns="http://schemas.openxmlformats.org/spreadsheetml/2006/main">
  <c r="F16" i="12" l="1"/>
  <c r="E16" i="12"/>
  <c r="E30" i="2"/>
  <c r="E29" i="2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M7" i="12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25" i="12" l="1"/>
  <c r="H25" i="12" s="1"/>
  <c r="D17" i="12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D27" i="5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60" i="4"/>
  <c r="E26" i="2" s="1"/>
  <c r="E41" i="7"/>
  <c r="K20" i="2" s="1"/>
  <c r="E24" i="7"/>
  <c r="K19" i="2" s="1"/>
  <c r="E35" i="2"/>
  <c r="E21" i="2" l="1"/>
  <c r="E20" i="2"/>
  <c r="K18" i="2"/>
  <c r="K36" i="2" s="1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D16" i="12" s="1"/>
  <c r="L7" i="12" s="1"/>
  <c r="D44" i="12" l="1"/>
  <c r="H21" i="12"/>
  <c r="N7" i="12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<sst xmlns="http://schemas.openxmlformats.org/spreadsheetml/2006/main" count="687" uniqueCount="264">
  <si>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</si>
  <si>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</si>
  <si>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</si>
  <si>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</si>
  <si>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</si>
  <si>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</si>
  <si>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</si>
  <si>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</si>
  <si>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</si>
  <si>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</si>
  <si>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</si>
  <si>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</si>
  <si>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</si>
  <si>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</si>
  <si>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</si>
  <si>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</si>
  <si>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</si>
  <si>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</si>
  <si>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</si>
  <si>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</si>
  <si>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</si>
  <si>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</si>
  <si>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</si>
  <si>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</si>
  <si>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</si>
  <si>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</si>
  <si>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</si>
  <si>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</si>
  <si>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</si>
  <si>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</si>
  <si>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</si>
  <si>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</si>
  <si>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</si>
  <si>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</si>
  <si>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</si>
  <si>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</si>
  <si>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</si>
  <si>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</si>
  <si>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</si>
  <si>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</si>
  <si>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</si>
  <si>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</si>
  <si>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</si>
  <si>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</si>
  <si>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</si>
  <si>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</si>
  <si>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</si>
  <si>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</si>
  <si>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</si>
  <si>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</si>
  <si>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</si>
  <si>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</si>
  <si>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</si>
  <si>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</si>
  <si>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</si>
  <si>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</si>
  <si>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</si>
  <si>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</si>
  <si>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</si>
  <si>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</si>
  <si>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</si>
  <si>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</si>
  <si>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</si>
  <si>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</si>
  <si>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</si>
  <si>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</si>
  <si>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</si>
  <si>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</si>
  <si>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</si>
  <si>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</si>
  <si>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</si>
  <si>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</si>
  <si>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</si>
  <si>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</si>
  <si>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</si>
  <si>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</si>
  <si>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</si>
  <si>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</si>
  <si>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</si>
  <si>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</si>
  <si>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</si>
  <si>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</si>
  <si>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</si>
  <si>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</si>
  <si>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</si>
  <si>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</si>
  <si>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</si>
  <si>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</si>
  <si>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</si>
  <si>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</si>
  <si>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</si>
  <si>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</si>
  <si>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</si>
  <si>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</si>
  <si>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</si>
  <si>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</si>
  <si>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</si>
  <si>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</si>
  <si>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</si>
  <si>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</si>
  <si>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</si>
  <si>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</si>
  <si>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</si>
  <si>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</si>
  <si>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</si>
  <si>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</si>
  <si>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</si>
  <si>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</si>
  <si>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</si>
  <si>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</si>
  <si>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</si>
  <si>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</si>
  <si>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</si>
  <si>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</si>
  <si>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</si>
  <si>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</si>
  <si>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</si>
  <si>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</si>
  <si>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</si>
  <si>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</si>
  <si>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</si>
  <si>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</si>
  <si>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</si>
  <si>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</si>
  <si>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</si>
  <si>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</si>
  <si>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</si>
  <si>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</si>
  <si>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</si>
  <si>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</si>
  <si>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</si>
  <si>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</si>
  <si>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</si>
  <si>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</si>
  <si>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</si>
  <si>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</si>
  <si>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</si>
  <si>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</si>
  <si>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</si>
  <si>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</si>
  <si>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</si>
  <si>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</si>
  <si>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</si>
  <si>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</si>
  <si>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</si>
  <si>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</si>
  <si>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</si>
  <si>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</si>
  <si>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</si>
  <si>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</si>
  <si>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</si>
  <si>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</si>
  <si>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</si>
  <si>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</si>
  <si>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</si>
  <si>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</si>
  <si>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</si>
  <si>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</si>
  <si>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</si>
  <si>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</si>
  <si>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</si>
  <si>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</si>
  <si>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</si>
  <si>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</si>
  <si>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</si>
  <si>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</si>
  <si>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</si>
  <si>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</si>
  <si>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</si>
  <si>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</si>
  <si>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</si>
  <si>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</si>
  <si>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</si>
  <si>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</si>
  <si>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</si>
  <si>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</si>
  <si>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</si>
  <si>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</si>
  <si>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</si>
  <si>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</si>
  <si>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</si>
  <si>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</si>
  <si>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</si>
  <si>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</si>
  <si>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</si>
  <si>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</si>
  <si>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</si>
  <si>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</si>
  <si>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</si>
  <si>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</si>
  <si>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</si>
  <si>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</si>
  <si>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</si>
  <si>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</si>
  <si>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</si>
  <si>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</si>
  <si>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</si>
  <si>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</si>
  <si>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</si>
  <si>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</si>
  <si>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</si>
  <si>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</si>
  <si>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</si>
  <si>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</si>
  <si>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</si>
  <si>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</si>
  <si>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</si>
  <si>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</si>
  <si>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</si>
  <si>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</si>
  <si>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</si>
  <si>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</si>
  <si>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</si>
  <si>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</si>
  <si>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</si>
  <si>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</si>
  <si>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</si>
  <si>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</si>
  <si>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</si>
  <si>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</si>
  <si>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</si>
  <si>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</si>
  <si>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</si>
  <si>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</si>
  <si>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</si>
  <si>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</si>
  <si>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</si>
  <si>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</si>
  <si>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</si>
  <si>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</si>
  <si>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</si>
  <si>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</si>
  <si>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</si>
  <si>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</si>
  <si>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</si>
  <si>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</si>
  <si>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</si>
  <si>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</si>
  <si>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</si>
  <si>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</si>
  <si>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</si>
  <si>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</si>
  <si>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</si>
  <si>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</si>
  <si>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</si>
  <si>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</si>
  <si>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</si>
  <si>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</si>
  <si>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</si>
  <si>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</si>
  <si>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</si>
  <si>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</si>
  <si>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</si>
  <si>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</si>
  <si>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</si>
  <si>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</si>
  <si>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</si>
  <si>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</si>
  <si>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</si>
  <si>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>DIFERNCIA ENTRE
 PERIODODS</t>
  </si>
  <si>
    <t xml:space="preserve"> TABLA DE INDICADORES RESULTANTES DE LA ENCUESTA DE AMBIENTE DE TRABAJO 2017</t>
  </si>
  <si>
    <t>RESULTADOS 
GRALES. UAN</t>
  </si>
  <si>
    <t>CALIFICACION ÁREA: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</si>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</sst>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0.77489177489177496</c:v>
                </c:pt>
                <c:pt idx="1">
                  <c:v>0.8344155844155845</c:v>
                </c:pt>
                <c:pt idx="2">
                  <c:v>0.77272727272727271</c:v>
                </c:pt>
                <c:pt idx="3">
                  <c:v>0.83838383838383834</c:v>
                </c:pt>
                <c:pt idx="4">
                  <c:v>0.84848484848484851</c:v>
                </c:pt>
                <c:pt idx="5">
                  <c:v>0.83238636363636365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0.75757575757575768</c:v>
                </c:pt>
                <c:pt idx="1">
                  <c:v>0.80681818181818188</c:v>
                </c:pt>
                <c:pt idx="2">
                  <c:v>0.8677248677248679</c:v>
                </c:pt>
                <c:pt idx="3">
                  <c:v>0.70959595959595967</c:v>
                </c:pt>
                <c:pt idx="4">
                  <c:v>0.83964646464646464</c:v>
                </c:pt>
                <c:pt idx="5">
                  <c:v>0.84059343434343436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0.70802696078431371</c:v>
                </c:pt>
                <c:pt idx="1">
                  <c:v>0.74579831932773111</c:v>
                </c:pt>
                <c:pt idx="2">
                  <c:v>0.8431372549019609</c:v>
                </c:pt>
                <c:pt idx="3">
                  <c:v>0.62745098039215685</c:v>
                </c:pt>
                <c:pt idx="4">
                  <c:v>0.81470588235294117</c:v>
                </c:pt>
                <c:pt idx="5">
                  <c:v>0.83700980392156865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558528"/>
        <c:axId val="96362496"/>
        <c:axId val="0"/>
      </c:bar3DChart>
      <c:catAx>
        <c:axId val="5555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555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6"/>
  <sheetViews>
    <sheetView workbookViewId="0">
      <selection activeCell="AO22" sqref="AO22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1562</v>
      </c>
      <c r="B3">
        <v>2</v>
      </c>
      <c r="C3">
        <v>2</v>
      </c>
      <c r="D3">
        <v>3</v>
      </c>
      <c r="E3">
        <v>3</v>
      </c>
      <c r="F3">
        <v>2</v>
      </c>
      <c r="G3">
        <v>1</v>
      </c>
      <c r="H3">
        <v>5</v>
      </c>
      <c r="I3">
        <v>2</v>
      </c>
      <c r="J3">
        <v>2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2</v>
      </c>
      <c r="T3">
        <v>1</v>
      </c>
      <c r="U3">
        <v>1</v>
      </c>
      <c r="V3"/>
      <c r="W3"/>
      <c r="X3"/>
      <c r="Y3">
        <v>2</v>
      </c>
      <c r="Z3">
        <v>2</v>
      </c>
      <c r="AA3">
        <v>1</v>
      </c>
      <c r="AB3"/>
      <c r="AC3"/>
      <c r="AD3">
        <v>2</v>
      </c>
      <c r="AE3">
        <v>1</v>
      </c>
      <c r="AF3">
        <v>1</v>
      </c>
      <c r="AG3">
        <v>3</v>
      </c>
      <c r="AH3">
        <v>2</v>
      </c>
      <c r="AI3">
        <v>1</v>
      </c>
      <c r="AJ3">
        <v>1</v>
      </c>
      <c r="AK3">
        <v>2</v>
      </c>
      <c r="AL3">
        <v>2</v>
      </c>
      <c r="AM3">
        <v>3</v>
      </c>
      <c r="AN3">
        <v>2</v>
      </c>
      <c r="AO3">
        <v>1</v>
      </c>
      <c r="AP3">
        <v>1</v>
      </c>
      <c r="AQ3">
        <v>1</v>
      </c>
      <c r="AR3">
        <v>5</v>
      </c>
      <c r="AS3">
        <v>1</v>
      </c>
      <c r="AT3">
        <v>1</v>
      </c>
      <c r="AU3">
        <v>3</v>
      </c>
      <c r="AV3">
        <v>1</v>
      </c>
      <c r="AW3">
        <v>1</v>
      </c>
      <c r="AX3">
        <v>1</v>
      </c>
      <c r="AY3">
        <v>3</v>
      </c>
      <c r="AZ3">
        <v>1</v>
      </c>
      <c r="BA3">
        <v>470</v>
      </c>
    </row>
    <row r="4" spans="1:53" ht="15" x14ac:dyDescent="0.25">
      <c r="A4" s="1">
        <v>1563</v>
      </c>
      <c r="B4">
        <v>2</v>
      </c>
      <c r="C4">
        <v>1</v>
      </c>
      <c r="D4">
        <v>3</v>
      </c>
      <c r="E4">
        <v>2</v>
      </c>
      <c r="F4">
        <v>2</v>
      </c>
      <c r="G4">
        <v>1</v>
      </c>
      <c r="H4">
        <v>6</v>
      </c>
      <c r="I4">
        <v>1</v>
      </c>
      <c r="J4">
        <v>2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/>
      <c r="W4"/>
      <c r="X4"/>
      <c r="Y4">
        <v>2</v>
      </c>
      <c r="Z4">
        <v>1</v>
      </c>
      <c r="AA4">
        <v>1</v>
      </c>
      <c r="AB4"/>
      <c r="AC4"/>
      <c r="AD4">
        <v>1</v>
      </c>
      <c r="AE4">
        <v>1</v>
      </c>
      <c r="AF4">
        <v>1</v>
      </c>
      <c r="AG4">
        <v>3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1</v>
      </c>
      <c r="AQ4">
        <v>1</v>
      </c>
      <c r="AR4">
        <v>4</v>
      </c>
      <c r="AS4">
        <v>1</v>
      </c>
      <c r="AT4">
        <v>1</v>
      </c>
      <c r="AU4">
        <v>2</v>
      </c>
      <c r="AV4">
        <v>1</v>
      </c>
      <c r="AW4">
        <v>1</v>
      </c>
      <c r="AX4">
        <v>2</v>
      </c>
      <c r="AY4">
        <v>3</v>
      </c>
      <c r="AZ4">
        <v>1</v>
      </c>
      <c r="BA4">
        <v>470</v>
      </c>
    </row>
    <row r="5" spans="1:53" ht="15" x14ac:dyDescent="0.25">
      <c r="A5" s="1">
        <v>1564</v>
      </c>
      <c r="B5">
        <v>2</v>
      </c>
      <c r="C5">
        <v>1</v>
      </c>
      <c r="D5">
        <v>3</v>
      </c>
      <c r="E5">
        <v>3</v>
      </c>
      <c r="F5">
        <v>2</v>
      </c>
      <c r="G5">
        <v>1</v>
      </c>
      <c r="H5">
        <v>6</v>
      </c>
      <c r="I5">
        <v>2</v>
      </c>
      <c r="J5">
        <v>2</v>
      </c>
      <c r="K5">
        <v>1</v>
      </c>
      <c r="L5">
        <v>1</v>
      </c>
      <c r="M5">
        <v>4</v>
      </c>
      <c r="N5">
        <v>2</v>
      </c>
      <c r="O5">
        <v>3</v>
      </c>
      <c r="P5">
        <v>2</v>
      </c>
      <c r="Q5">
        <v>1</v>
      </c>
      <c r="R5">
        <v>1</v>
      </c>
      <c r="S5">
        <v>2</v>
      </c>
      <c r="T5">
        <v>1</v>
      </c>
      <c r="U5">
        <v>1</v>
      </c>
      <c r="V5"/>
      <c r="W5"/>
      <c r="X5"/>
      <c r="Y5">
        <v>3</v>
      </c>
      <c r="Z5">
        <v>2</v>
      </c>
      <c r="AA5">
        <v>1</v>
      </c>
      <c r="AB5"/>
      <c r="AC5"/>
      <c r="AD5">
        <v>1</v>
      </c>
      <c r="AE5">
        <v>2</v>
      </c>
      <c r="AF5">
        <v>1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3</v>
      </c>
      <c r="AN5">
        <v>2</v>
      </c>
      <c r="AO5">
        <v>2</v>
      </c>
      <c r="AP5">
        <v>2</v>
      </c>
      <c r="AQ5">
        <v>2</v>
      </c>
      <c r="AR5">
        <v>3</v>
      </c>
      <c r="AS5">
        <v>1</v>
      </c>
      <c r="AT5">
        <v>2</v>
      </c>
      <c r="AU5">
        <v>2</v>
      </c>
      <c r="AV5">
        <v>2</v>
      </c>
      <c r="AW5">
        <v>1</v>
      </c>
      <c r="AX5">
        <v>1</v>
      </c>
      <c r="AY5">
        <v>3</v>
      </c>
      <c r="AZ5">
        <v>1</v>
      </c>
      <c r="BA5">
        <v>470</v>
      </c>
    </row>
    <row r="6" spans="1:53" ht="15" x14ac:dyDescent="0.25">
      <c r="A6" s="1">
        <v>1565</v>
      </c>
      <c r="B6">
        <v>2</v>
      </c>
      <c r="C6">
        <v>1</v>
      </c>
      <c r="D6">
        <v>4</v>
      </c>
      <c r="E6">
        <v>2</v>
      </c>
      <c r="F6">
        <v>2</v>
      </c>
      <c r="G6">
        <v>1</v>
      </c>
      <c r="H6">
        <v>4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/>
      <c r="W6"/>
      <c r="X6"/>
      <c r="Y6">
        <v>2</v>
      </c>
      <c r="Z6">
        <v>2</v>
      </c>
      <c r="AA6">
        <v>1</v>
      </c>
      <c r="AB6"/>
      <c r="AC6"/>
      <c r="AD6">
        <v>1</v>
      </c>
      <c r="AE6">
        <v>1</v>
      </c>
      <c r="AF6">
        <v>1</v>
      </c>
      <c r="AG6">
        <v>2</v>
      </c>
      <c r="AH6">
        <v>2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1</v>
      </c>
      <c r="AP6">
        <v>1</v>
      </c>
      <c r="AQ6">
        <v>1</v>
      </c>
      <c r="AR6">
        <v>4</v>
      </c>
      <c r="AS6">
        <v>1</v>
      </c>
      <c r="AT6">
        <v>1</v>
      </c>
      <c r="AU6">
        <v>2</v>
      </c>
      <c r="AV6">
        <v>1</v>
      </c>
      <c r="AW6">
        <v>1</v>
      </c>
      <c r="AX6">
        <v>1</v>
      </c>
      <c r="AY6">
        <v>3</v>
      </c>
      <c r="AZ6">
        <v>1</v>
      </c>
      <c r="BA6">
        <v>470</v>
      </c>
    </row>
    <row r="7" spans="1:53" ht="15" x14ac:dyDescent="0.25">
      <c r="A7" s="1">
        <v>1566</v>
      </c>
      <c r="B7">
        <v>3</v>
      </c>
      <c r="C7">
        <v>2</v>
      </c>
      <c r="D7">
        <v>4</v>
      </c>
      <c r="E7">
        <v>4</v>
      </c>
      <c r="F7">
        <v>2</v>
      </c>
      <c r="G7">
        <v>1</v>
      </c>
      <c r="H7">
        <v>6</v>
      </c>
      <c r="I7">
        <v>2</v>
      </c>
      <c r="J7">
        <v>2</v>
      </c>
      <c r="K7">
        <v>2</v>
      </c>
      <c r="L7">
        <v>2</v>
      </c>
      <c r="M7">
        <v>1</v>
      </c>
      <c r="N7">
        <v>1</v>
      </c>
      <c r="O7">
        <v>2</v>
      </c>
      <c r="P7">
        <v>3</v>
      </c>
      <c r="Q7">
        <v>2</v>
      </c>
      <c r="R7">
        <v>2</v>
      </c>
      <c r="S7">
        <v>3</v>
      </c>
      <c r="T7">
        <v>1</v>
      </c>
      <c r="U7">
        <v>1</v>
      </c>
      <c r="V7"/>
      <c r="W7"/>
      <c r="X7"/>
      <c r="Y7">
        <v>3</v>
      </c>
      <c r="Z7">
        <v>3</v>
      </c>
      <c r="AA7">
        <v>2</v>
      </c>
      <c r="AB7"/>
      <c r="AC7"/>
      <c r="AD7">
        <v>2</v>
      </c>
      <c r="AE7">
        <v>1</v>
      </c>
      <c r="AF7">
        <v>2</v>
      </c>
      <c r="AG7">
        <v>2</v>
      </c>
      <c r="AH7">
        <v>2</v>
      </c>
      <c r="AI7">
        <v>2</v>
      </c>
      <c r="AJ7">
        <v>3</v>
      </c>
      <c r="AK7">
        <v>2</v>
      </c>
      <c r="AL7">
        <v>3</v>
      </c>
      <c r="AM7">
        <v>1</v>
      </c>
      <c r="AN7">
        <v>2</v>
      </c>
      <c r="AO7">
        <v>2</v>
      </c>
      <c r="AP7">
        <v>3</v>
      </c>
      <c r="AQ7">
        <v>2</v>
      </c>
      <c r="AR7">
        <v>4</v>
      </c>
      <c r="AS7">
        <v>1</v>
      </c>
      <c r="AT7">
        <v>2</v>
      </c>
      <c r="AU7">
        <v>2</v>
      </c>
      <c r="AV7">
        <v>1</v>
      </c>
      <c r="AW7">
        <v>1</v>
      </c>
      <c r="AX7">
        <v>1</v>
      </c>
      <c r="AY7">
        <v>2</v>
      </c>
      <c r="AZ7">
        <v>1</v>
      </c>
      <c r="BA7">
        <v>470</v>
      </c>
    </row>
    <row r="8" spans="1:53" ht="15" x14ac:dyDescent="0.25">
      <c r="A8" s="1">
        <v>1567</v>
      </c>
      <c r="B8">
        <v>2</v>
      </c>
      <c r="C8">
        <v>1</v>
      </c>
      <c r="D8">
        <v>3</v>
      </c>
      <c r="E8">
        <v>2</v>
      </c>
      <c r="F8">
        <v>2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1</v>
      </c>
      <c r="N8">
        <v>2</v>
      </c>
      <c r="O8">
        <v>2</v>
      </c>
      <c r="P8">
        <v>2</v>
      </c>
      <c r="Q8">
        <v>1</v>
      </c>
      <c r="R8">
        <v>1</v>
      </c>
      <c r="S8">
        <v>2</v>
      </c>
      <c r="T8">
        <v>1</v>
      </c>
      <c r="U8">
        <v>1</v>
      </c>
      <c r="V8"/>
      <c r="W8"/>
      <c r="X8"/>
      <c r="Y8">
        <v>2</v>
      </c>
      <c r="Z8">
        <v>2</v>
      </c>
      <c r="AA8">
        <v>1</v>
      </c>
      <c r="AB8"/>
      <c r="AC8"/>
      <c r="AD8">
        <v>1</v>
      </c>
      <c r="AE8">
        <v>1</v>
      </c>
      <c r="AF8">
        <v>1</v>
      </c>
      <c r="AG8">
        <v>2</v>
      </c>
      <c r="AH8">
        <v>2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4</v>
      </c>
      <c r="AS8">
        <v>1</v>
      </c>
      <c r="AT8">
        <v>1</v>
      </c>
      <c r="AU8">
        <v>2</v>
      </c>
      <c r="AV8">
        <v>2</v>
      </c>
      <c r="AW8">
        <v>1</v>
      </c>
      <c r="AX8">
        <v>1</v>
      </c>
      <c r="AY8">
        <v>2</v>
      </c>
      <c r="AZ8">
        <v>1</v>
      </c>
      <c r="BA8">
        <v>470</v>
      </c>
    </row>
    <row r="9" spans="1:53" ht="15" x14ac:dyDescent="0.25">
      <c r="A9" s="1">
        <v>1568</v>
      </c>
      <c r="B9">
        <v>2</v>
      </c>
      <c r="C9">
        <v>2</v>
      </c>
      <c r="D9">
        <v>3</v>
      </c>
      <c r="E9">
        <v>3</v>
      </c>
      <c r="F9">
        <v>2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4</v>
      </c>
      <c r="N9">
        <v>1</v>
      </c>
      <c r="O9">
        <v>2</v>
      </c>
      <c r="P9">
        <v>2</v>
      </c>
      <c r="Q9">
        <v>1</v>
      </c>
      <c r="R9">
        <v>2</v>
      </c>
      <c r="S9">
        <v>2</v>
      </c>
      <c r="T9">
        <v>1</v>
      </c>
      <c r="U9">
        <v>1</v>
      </c>
      <c r="V9"/>
      <c r="W9"/>
      <c r="X9"/>
      <c r="Y9">
        <v>2</v>
      </c>
      <c r="Z9">
        <v>2</v>
      </c>
      <c r="AA9">
        <v>2</v>
      </c>
      <c r="AB9"/>
      <c r="AC9"/>
      <c r="AD9">
        <v>1</v>
      </c>
      <c r="AE9">
        <v>1</v>
      </c>
      <c r="AF9">
        <v>1</v>
      </c>
      <c r="AG9">
        <v>2</v>
      </c>
      <c r="AH9">
        <v>2</v>
      </c>
      <c r="AI9">
        <v>1</v>
      </c>
      <c r="AJ9">
        <v>2</v>
      </c>
      <c r="AK9">
        <v>1</v>
      </c>
      <c r="AL9">
        <v>1</v>
      </c>
      <c r="AM9">
        <v>2</v>
      </c>
      <c r="AN9">
        <v>1</v>
      </c>
      <c r="AO9">
        <v>1</v>
      </c>
      <c r="AP9">
        <v>2</v>
      </c>
      <c r="AQ9">
        <v>1</v>
      </c>
      <c r="AR9">
        <v>5</v>
      </c>
      <c r="AS9">
        <v>1</v>
      </c>
      <c r="AT9">
        <v>2</v>
      </c>
      <c r="AU9">
        <v>2</v>
      </c>
      <c r="AV9">
        <v>1</v>
      </c>
      <c r="AW9">
        <v>1</v>
      </c>
      <c r="AX9">
        <v>1</v>
      </c>
      <c r="AY9">
        <v>3</v>
      </c>
      <c r="AZ9">
        <v>1</v>
      </c>
      <c r="BA9">
        <v>470</v>
      </c>
    </row>
    <row r="10" spans="1:53" ht="15" x14ac:dyDescent="0.25">
      <c r="A10" s="1">
        <v>1569</v>
      </c>
      <c r="B10">
        <v>4</v>
      </c>
      <c r="C10">
        <v>2</v>
      </c>
      <c r="D10">
        <v>5</v>
      </c>
      <c r="E10">
        <v>3</v>
      </c>
      <c r="F10">
        <v>2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4</v>
      </c>
      <c r="N10">
        <v>2</v>
      </c>
      <c r="O10">
        <v>2</v>
      </c>
      <c r="P10">
        <v>3</v>
      </c>
      <c r="Q10">
        <v>2</v>
      </c>
      <c r="R10">
        <v>3</v>
      </c>
      <c r="S10">
        <v>3</v>
      </c>
      <c r="T10">
        <v>1</v>
      </c>
      <c r="U10">
        <v>1</v>
      </c>
      <c r="V10"/>
      <c r="W10"/>
      <c r="X10"/>
      <c r="Y10">
        <v>2</v>
      </c>
      <c r="Z10">
        <v>2</v>
      </c>
      <c r="AA10">
        <v>1</v>
      </c>
      <c r="AB10"/>
      <c r="AC10"/>
      <c r="AD10">
        <v>1</v>
      </c>
      <c r="AE10">
        <v>1</v>
      </c>
      <c r="AF10">
        <v>1</v>
      </c>
      <c r="AG10">
        <v>4</v>
      </c>
      <c r="AH10">
        <v>1</v>
      </c>
      <c r="AI10">
        <v>1</v>
      </c>
      <c r="AJ10">
        <v>2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3</v>
      </c>
      <c r="AZ10">
        <v>1</v>
      </c>
      <c r="BA10">
        <v>470</v>
      </c>
    </row>
    <row r="11" spans="1:53" ht="15" x14ac:dyDescent="0.25">
      <c r="A11" s="1">
        <v>1570</v>
      </c>
      <c r="B11">
        <v>4</v>
      </c>
      <c r="C11">
        <v>1</v>
      </c>
      <c r="D11">
        <v>7</v>
      </c>
      <c r="E11">
        <v>4</v>
      </c>
      <c r="F11">
        <v>2</v>
      </c>
      <c r="G11">
        <v>1</v>
      </c>
      <c r="H11">
        <v>4</v>
      </c>
      <c r="I11">
        <v>2</v>
      </c>
      <c r="J11">
        <v>1</v>
      </c>
      <c r="K11">
        <v>2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1</v>
      </c>
      <c r="AE11">
        <v>1</v>
      </c>
      <c r="AF11">
        <v>1</v>
      </c>
      <c r="AG11">
        <v>3</v>
      </c>
      <c r="AH11">
        <v>1</v>
      </c>
      <c r="AI11">
        <v>1</v>
      </c>
      <c r="AJ11">
        <v>1</v>
      </c>
      <c r="AK11">
        <v>1</v>
      </c>
      <c r="AL11">
        <v>2</v>
      </c>
      <c r="AM11">
        <v>2</v>
      </c>
      <c r="AN11">
        <v>1</v>
      </c>
      <c r="AO11">
        <v>1</v>
      </c>
      <c r="AP11">
        <v>3</v>
      </c>
      <c r="AQ11">
        <v>1</v>
      </c>
      <c r="AR11">
        <v>4</v>
      </c>
      <c r="AS11">
        <v>1</v>
      </c>
      <c r="AT11">
        <v>1</v>
      </c>
      <c r="AU11">
        <v>2</v>
      </c>
      <c r="AV11">
        <v>1</v>
      </c>
      <c r="AW11">
        <v>1</v>
      </c>
      <c r="AX11">
        <v>1</v>
      </c>
      <c r="AY11">
        <v>3</v>
      </c>
      <c r="AZ11">
        <v>1</v>
      </c>
      <c r="BA11">
        <v>470</v>
      </c>
    </row>
    <row r="12" spans="1:53" ht="15" x14ac:dyDescent="0.25">
      <c r="A12" s="1">
        <v>1571</v>
      </c>
      <c r="B12">
        <v>6</v>
      </c>
      <c r="C12">
        <v>2</v>
      </c>
      <c r="D12">
        <v>7</v>
      </c>
      <c r="E12">
        <v>7</v>
      </c>
      <c r="F12">
        <v>2</v>
      </c>
      <c r="G12">
        <v>1</v>
      </c>
      <c r="H12">
        <v>5</v>
      </c>
      <c r="I12">
        <v>4</v>
      </c>
      <c r="J12">
        <v>1</v>
      </c>
      <c r="K12">
        <v>2</v>
      </c>
      <c r="L12">
        <v>1</v>
      </c>
      <c r="M12">
        <v>2</v>
      </c>
      <c r="N12">
        <v>1</v>
      </c>
      <c r="O12">
        <v>1</v>
      </c>
      <c r="P12">
        <v>1</v>
      </c>
      <c r="Q12">
        <v>1</v>
      </c>
      <c r="R12">
        <v>2</v>
      </c>
      <c r="S12">
        <v>3</v>
      </c>
      <c r="T12">
        <v>1</v>
      </c>
      <c r="U12">
        <v>1</v>
      </c>
      <c r="V12"/>
      <c r="W12"/>
      <c r="X12"/>
      <c r="Y12">
        <v>3</v>
      </c>
      <c r="Z12">
        <v>2</v>
      </c>
      <c r="AA12">
        <v>1</v>
      </c>
      <c r="AB12"/>
      <c r="AC12"/>
      <c r="AD12">
        <v>2</v>
      </c>
      <c r="AE12">
        <v>1</v>
      </c>
      <c r="AF12">
        <v>2</v>
      </c>
      <c r="AG12">
        <v>2</v>
      </c>
      <c r="AH12">
        <v>2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2</v>
      </c>
      <c r="AP12">
        <v>2</v>
      </c>
      <c r="AQ12">
        <v>1</v>
      </c>
      <c r="AR12">
        <v>5</v>
      </c>
      <c r="AS12">
        <v>1</v>
      </c>
      <c r="AT12">
        <v>2</v>
      </c>
      <c r="AU12">
        <v>2</v>
      </c>
      <c r="AV12">
        <v>2</v>
      </c>
      <c r="AW12">
        <v>1</v>
      </c>
      <c r="AX12">
        <v>2</v>
      </c>
      <c r="AY12">
        <v>3</v>
      </c>
      <c r="AZ12">
        <v>1</v>
      </c>
      <c r="BA12">
        <v>470</v>
      </c>
    </row>
    <row r="13" spans="1:53" ht="15" x14ac:dyDescent="0.25">
      <c r="A13" s="1">
        <v>1572</v>
      </c>
      <c r="B13">
        <v>3</v>
      </c>
      <c r="C13">
        <v>2</v>
      </c>
      <c r="D13">
        <v>3</v>
      </c>
      <c r="E13">
        <v>3</v>
      </c>
      <c r="F13">
        <v>2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4</v>
      </c>
      <c r="N13">
        <v>2</v>
      </c>
      <c r="O13">
        <v>2</v>
      </c>
      <c r="P13">
        <v>3</v>
      </c>
      <c r="Q13">
        <v>1</v>
      </c>
      <c r="R13">
        <v>2</v>
      </c>
      <c r="S13">
        <v>1</v>
      </c>
      <c r="T13">
        <v>1</v>
      </c>
      <c r="U13">
        <v>1</v>
      </c>
      <c r="V13"/>
      <c r="W13"/>
      <c r="X13"/>
      <c r="Y13">
        <v>3</v>
      </c>
      <c r="Z13">
        <v>2</v>
      </c>
      <c r="AA13">
        <v>1</v>
      </c>
      <c r="AB13"/>
      <c r="AC13"/>
      <c r="AD13">
        <v>1</v>
      </c>
      <c r="AE13">
        <v>2</v>
      </c>
      <c r="AF13">
        <v>1</v>
      </c>
      <c r="AG13">
        <v>3</v>
      </c>
      <c r="AH13">
        <v>1</v>
      </c>
      <c r="AI13">
        <v>1</v>
      </c>
      <c r="AJ13">
        <v>1</v>
      </c>
      <c r="AK13">
        <v>1</v>
      </c>
      <c r="AL13">
        <v>2</v>
      </c>
      <c r="AM13">
        <v>3</v>
      </c>
      <c r="AN13">
        <v>1</v>
      </c>
      <c r="AO13">
        <v>1</v>
      </c>
      <c r="AP13">
        <v>1</v>
      </c>
      <c r="AQ13">
        <v>1</v>
      </c>
      <c r="AR13">
        <v>4</v>
      </c>
      <c r="AS13">
        <v>1</v>
      </c>
      <c r="AT13">
        <v>1</v>
      </c>
      <c r="AU13">
        <v>2</v>
      </c>
      <c r="AV13">
        <v>1</v>
      </c>
      <c r="AW13">
        <v>1</v>
      </c>
      <c r="AX13">
        <v>1</v>
      </c>
      <c r="AY13">
        <v>3</v>
      </c>
      <c r="AZ13">
        <v>1</v>
      </c>
      <c r="BA13">
        <v>470</v>
      </c>
    </row>
    <row r="14" spans="1:53" ht="15" x14ac:dyDescent="0.25">
      <c r="A14" s="1">
        <v>1573</v>
      </c>
      <c r="B14">
        <v>3</v>
      </c>
      <c r="C14">
        <v>1</v>
      </c>
      <c r="D14">
        <v>3</v>
      </c>
      <c r="E14">
        <v>2</v>
      </c>
      <c r="F14">
        <v>2</v>
      </c>
      <c r="G14">
        <v>1</v>
      </c>
      <c r="H14">
        <v>5</v>
      </c>
      <c r="I14">
        <v>1</v>
      </c>
      <c r="J14">
        <v>2</v>
      </c>
      <c r="K14">
        <v>2</v>
      </c>
      <c r="L14">
        <v>1</v>
      </c>
      <c r="M14">
        <v>1</v>
      </c>
      <c r="N14">
        <v>1</v>
      </c>
      <c r="O14">
        <v>4</v>
      </c>
      <c r="P14">
        <v>4</v>
      </c>
      <c r="Q14">
        <v>1</v>
      </c>
      <c r="R14">
        <v>1</v>
      </c>
      <c r="S14">
        <v>2</v>
      </c>
      <c r="T14">
        <v>1</v>
      </c>
      <c r="U14">
        <v>1</v>
      </c>
      <c r="V14"/>
      <c r="W14"/>
      <c r="X14"/>
      <c r="Y14">
        <v>2</v>
      </c>
      <c r="Z14">
        <v>2</v>
      </c>
      <c r="AA14">
        <v>1</v>
      </c>
      <c r="AB14"/>
      <c r="AC14"/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1</v>
      </c>
      <c r="AO14">
        <v>2</v>
      </c>
      <c r="AP14">
        <v>2</v>
      </c>
      <c r="AQ14">
        <v>2</v>
      </c>
      <c r="AR14">
        <v>3</v>
      </c>
      <c r="AS14">
        <v>2</v>
      </c>
      <c r="AT14">
        <v>3</v>
      </c>
      <c r="AU14">
        <v>2</v>
      </c>
      <c r="AV14">
        <v>2</v>
      </c>
      <c r="AW14">
        <v>4</v>
      </c>
      <c r="AX14">
        <v>1</v>
      </c>
      <c r="AY14">
        <v>2</v>
      </c>
      <c r="AZ14">
        <v>1</v>
      </c>
      <c r="BA14">
        <v>470</v>
      </c>
    </row>
    <row r="15" spans="1:53" ht="15" x14ac:dyDescent="0.25">
      <c r="A15" s="1">
        <v>1574</v>
      </c>
      <c r="B15">
        <v>2</v>
      </c>
      <c r="C15">
        <v>1</v>
      </c>
      <c r="D15">
        <v>3</v>
      </c>
      <c r="E15">
        <v>3</v>
      </c>
      <c r="F15">
        <v>2</v>
      </c>
      <c r="G15">
        <v>1</v>
      </c>
      <c r="H15">
        <v>4</v>
      </c>
      <c r="I15">
        <v>1</v>
      </c>
      <c r="J15">
        <v>1</v>
      </c>
      <c r="K15">
        <v>2</v>
      </c>
      <c r="L15">
        <v>1</v>
      </c>
      <c r="M15">
        <v>1</v>
      </c>
      <c r="N15">
        <v>1</v>
      </c>
      <c r="O15">
        <v>2</v>
      </c>
      <c r="P15">
        <v>2</v>
      </c>
      <c r="Q15">
        <v>1</v>
      </c>
      <c r="R15">
        <v>1</v>
      </c>
      <c r="S15">
        <v>2</v>
      </c>
      <c r="T15">
        <v>1</v>
      </c>
      <c r="U15">
        <v>2</v>
      </c>
      <c r="V15"/>
      <c r="W15"/>
      <c r="X15"/>
      <c r="Y15">
        <v>1</v>
      </c>
      <c r="Z15">
        <v>1</v>
      </c>
      <c r="AA15">
        <v>1</v>
      </c>
      <c r="AB15"/>
      <c r="AC15"/>
      <c r="AD15">
        <v>1</v>
      </c>
      <c r="AE15">
        <v>1</v>
      </c>
      <c r="AF15">
        <v>1</v>
      </c>
      <c r="AG15">
        <v>2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1</v>
      </c>
      <c r="AO15">
        <v>1</v>
      </c>
      <c r="AP15">
        <v>1</v>
      </c>
      <c r="AQ15">
        <v>1</v>
      </c>
      <c r="AR15">
        <v>4</v>
      </c>
      <c r="AS15">
        <v>1</v>
      </c>
      <c r="AT15">
        <v>3</v>
      </c>
      <c r="AU15">
        <v>2</v>
      </c>
      <c r="AV15">
        <v>3</v>
      </c>
      <c r="AW15">
        <v>1</v>
      </c>
      <c r="AX15">
        <v>1</v>
      </c>
      <c r="AY15">
        <v>2</v>
      </c>
      <c r="AZ15">
        <v>1</v>
      </c>
      <c r="BA15">
        <v>470</v>
      </c>
    </row>
    <row r="16" spans="1:53" ht="15" x14ac:dyDescent="0.25">
      <c r="A16" s="1">
        <v>1575</v>
      </c>
      <c r="B16">
        <v>3</v>
      </c>
      <c r="C16">
        <v>1</v>
      </c>
      <c r="D16">
        <v>6</v>
      </c>
      <c r="E16">
        <v>5</v>
      </c>
      <c r="F16">
        <v>2</v>
      </c>
      <c r="G16">
        <v>1</v>
      </c>
      <c r="H16">
        <v>6</v>
      </c>
      <c r="I16">
        <v>1</v>
      </c>
      <c r="J16">
        <v>2</v>
      </c>
      <c r="K16">
        <v>2</v>
      </c>
      <c r="L16">
        <v>1</v>
      </c>
      <c r="M16">
        <v>1</v>
      </c>
      <c r="N16">
        <v>2</v>
      </c>
      <c r="O16">
        <v>1</v>
      </c>
      <c r="P16">
        <v>1</v>
      </c>
      <c r="Q16">
        <v>1</v>
      </c>
      <c r="R16">
        <v>1</v>
      </c>
      <c r="S16">
        <v>2</v>
      </c>
      <c r="T16">
        <v>1</v>
      </c>
      <c r="U16">
        <v>1</v>
      </c>
      <c r="V16"/>
      <c r="W16"/>
      <c r="X16"/>
      <c r="Y16">
        <v>2</v>
      </c>
      <c r="Z16">
        <v>1</v>
      </c>
      <c r="AA16">
        <v>1</v>
      </c>
      <c r="AB16"/>
      <c r="AC16"/>
      <c r="AD16">
        <v>1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1</v>
      </c>
      <c r="AL16">
        <v>1</v>
      </c>
      <c r="AM16">
        <v>2</v>
      </c>
      <c r="AN16">
        <v>2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1</v>
      </c>
      <c r="AY16">
        <v>3</v>
      </c>
      <c r="AZ16">
        <v>1</v>
      </c>
      <c r="BA16">
        <v>470</v>
      </c>
    </row>
    <row r="17" spans="1:53" ht="15" x14ac:dyDescent="0.25">
      <c r="A17" s="1">
        <v>1576</v>
      </c>
      <c r="B17">
        <v>2</v>
      </c>
      <c r="C17">
        <v>1</v>
      </c>
      <c r="D17">
        <v>2</v>
      </c>
      <c r="E17">
        <v>2</v>
      </c>
      <c r="F17">
        <v>1</v>
      </c>
      <c r="G17">
        <v>1</v>
      </c>
      <c r="H17">
        <v>4</v>
      </c>
      <c r="I17">
        <v>2</v>
      </c>
      <c r="J17">
        <v>2</v>
      </c>
      <c r="K17">
        <v>2</v>
      </c>
      <c r="L17">
        <v>1</v>
      </c>
      <c r="M17">
        <v>1</v>
      </c>
      <c r="N17">
        <v>1</v>
      </c>
      <c r="O17">
        <v>2</v>
      </c>
      <c r="P17">
        <v>1</v>
      </c>
      <c r="Q17">
        <v>1</v>
      </c>
      <c r="R17">
        <v>1</v>
      </c>
      <c r="S17">
        <v>2</v>
      </c>
      <c r="T17">
        <v>1</v>
      </c>
      <c r="U17">
        <v>1</v>
      </c>
      <c r="V17"/>
      <c r="W17"/>
      <c r="X17"/>
      <c r="Y17"/>
      <c r="Z17"/>
      <c r="AA17"/>
      <c r="AB17">
        <v>2</v>
      </c>
      <c r="AC17">
        <v>2</v>
      </c>
      <c r="AD17">
        <v>2</v>
      </c>
      <c r="AE17">
        <v>2</v>
      </c>
      <c r="AF17">
        <v>2</v>
      </c>
      <c r="AG17">
        <v>3</v>
      </c>
      <c r="AH17">
        <v>1</v>
      </c>
      <c r="AI17">
        <v>1</v>
      </c>
      <c r="AJ17">
        <v>2</v>
      </c>
      <c r="AK17">
        <v>1</v>
      </c>
      <c r="AL17">
        <v>1</v>
      </c>
      <c r="AM17">
        <v>2</v>
      </c>
      <c r="AN17">
        <v>1</v>
      </c>
      <c r="AO17">
        <v>2</v>
      </c>
      <c r="AP17">
        <v>2</v>
      </c>
      <c r="AQ17">
        <v>1</v>
      </c>
      <c r="AR17">
        <v>4</v>
      </c>
      <c r="AS17">
        <v>1</v>
      </c>
      <c r="AT17">
        <v>2</v>
      </c>
      <c r="AU17">
        <v>2</v>
      </c>
      <c r="AV17">
        <v>3</v>
      </c>
      <c r="AW17">
        <v>2</v>
      </c>
      <c r="AX17">
        <v>1</v>
      </c>
      <c r="AY17">
        <v>3</v>
      </c>
      <c r="AZ17">
        <v>1</v>
      </c>
      <c r="BA17">
        <v>470</v>
      </c>
    </row>
    <row r="18" spans="1:53" ht="15" x14ac:dyDescent="0.25">
      <c r="A18" s="1">
        <v>1577</v>
      </c>
      <c r="B18">
        <v>3</v>
      </c>
      <c r="C18">
        <v>2</v>
      </c>
      <c r="D18">
        <v>4</v>
      </c>
      <c r="E18">
        <v>2</v>
      </c>
      <c r="F18">
        <v>2</v>
      </c>
      <c r="G18">
        <v>1</v>
      </c>
      <c r="H18">
        <v>6</v>
      </c>
      <c r="I18">
        <v>2</v>
      </c>
      <c r="J18">
        <v>2</v>
      </c>
      <c r="K18">
        <v>2</v>
      </c>
      <c r="L18">
        <v>1</v>
      </c>
      <c r="M18">
        <v>4</v>
      </c>
      <c r="N18">
        <v>1</v>
      </c>
      <c r="O18">
        <v>1</v>
      </c>
      <c r="P18">
        <v>2</v>
      </c>
      <c r="Q18">
        <v>1</v>
      </c>
      <c r="R18">
        <v>1</v>
      </c>
      <c r="S18">
        <v>2</v>
      </c>
      <c r="T18">
        <v>1</v>
      </c>
      <c r="U18">
        <v>1</v>
      </c>
      <c r="V18"/>
      <c r="W18"/>
      <c r="X18"/>
      <c r="Y18">
        <v>3</v>
      </c>
      <c r="Z18">
        <v>1</v>
      </c>
      <c r="AA18">
        <v>1</v>
      </c>
      <c r="AB18"/>
      <c r="AC18"/>
      <c r="AD18">
        <v>1</v>
      </c>
      <c r="AE18">
        <v>2</v>
      </c>
      <c r="AF18">
        <v>1</v>
      </c>
      <c r="AG18">
        <v>2</v>
      </c>
      <c r="AH18">
        <v>2</v>
      </c>
      <c r="AI18">
        <v>1</v>
      </c>
      <c r="AJ18">
        <v>1</v>
      </c>
      <c r="AK18">
        <v>1</v>
      </c>
      <c r="AL18">
        <v>3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4</v>
      </c>
      <c r="AS18">
        <v>1</v>
      </c>
      <c r="AT18">
        <v>1</v>
      </c>
      <c r="AU18">
        <v>2</v>
      </c>
      <c r="AV18">
        <v>2</v>
      </c>
      <c r="AW18">
        <v>2</v>
      </c>
      <c r="AX18">
        <v>1</v>
      </c>
      <c r="AY18">
        <v>1</v>
      </c>
      <c r="AZ18">
        <v>1</v>
      </c>
      <c r="BA18">
        <v>470</v>
      </c>
    </row>
    <row r="19" spans="1:53" ht="15" x14ac:dyDescent="0.25">
      <c r="A19" s="1">
        <v>1578</v>
      </c>
      <c r="B19">
        <v>1</v>
      </c>
      <c r="C19">
        <v>1</v>
      </c>
      <c r="D19">
        <v>2</v>
      </c>
      <c r="E19">
        <v>2</v>
      </c>
      <c r="F19">
        <v>2</v>
      </c>
      <c r="G19">
        <v>1</v>
      </c>
      <c r="H19">
        <v>5</v>
      </c>
      <c r="I19">
        <v>2</v>
      </c>
      <c r="J19">
        <v>2</v>
      </c>
      <c r="K19">
        <v>2</v>
      </c>
      <c r="L19">
        <v>1</v>
      </c>
      <c r="M19">
        <v>1</v>
      </c>
      <c r="N19">
        <v>1</v>
      </c>
      <c r="O19">
        <v>3</v>
      </c>
      <c r="P19">
        <v>2</v>
      </c>
      <c r="Q19">
        <v>1</v>
      </c>
      <c r="R19">
        <v>1</v>
      </c>
      <c r="S19">
        <v>2</v>
      </c>
      <c r="T19">
        <v>1</v>
      </c>
      <c r="U19">
        <v>2</v>
      </c>
      <c r="V19"/>
      <c r="W19"/>
      <c r="X19"/>
      <c r="Y19">
        <v>2</v>
      </c>
      <c r="Z19">
        <v>2</v>
      </c>
      <c r="AA19">
        <v>1</v>
      </c>
      <c r="AB19"/>
      <c r="AC19"/>
      <c r="AD19">
        <v>1</v>
      </c>
      <c r="AE19">
        <v>1</v>
      </c>
      <c r="AF19">
        <v>1</v>
      </c>
      <c r="AG19">
        <v>2</v>
      </c>
      <c r="AH19">
        <v>2</v>
      </c>
      <c r="AI19">
        <v>2</v>
      </c>
      <c r="AJ19">
        <v>1</v>
      </c>
      <c r="AK19">
        <v>1</v>
      </c>
      <c r="AL19">
        <v>1</v>
      </c>
      <c r="AM19">
        <v>2</v>
      </c>
      <c r="AN19">
        <v>2</v>
      </c>
      <c r="AO19">
        <v>2</v>
      </c>
      <c r="AP19">
        <v>2</v>
      </c>
      <c r="AQ19">
        <v>1</v>
      </c>
      <c r="AR19">
        <v>2</v>
      </c>
      <c r="AS19">
        <v>2</v>
      </c>
      <c r="AT19">
        <v>2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470</v>
      </c>
    </row>
    <row r="20" spans="1:53" ht="15" x14ac:dyDescent="0.25">
      <c r="A20" s="1">
        <v>1579</v>
      </c>
      <c r="B20">
        <v>6</v>
      </c>
      <c r="C20">
        <v>2</v>
      </c>
      <c r="D20">
        <v>7</v>
      </c>
      <c r="E20">
        <v>3</v>
      </c>
      <c r="F20">
        <v>2</v>
      </c>
      <c r="G20">
        <v>1</v>
      </c>
      <c r="H20">
        <v>5</v>
      </c>
      <c r="I20">
        <v>1</v>
      </c>
      <c r="J20">
        <v>1</v>
      </c>
      <c r="K20">
        <v>2</v>
      </c>
      <c r="L20">
        <v>1</v>
      </c>
      <c r="M20">
        <v>4</v>
      </c>
      <c r="N20">
        <v>2</v>
      </c>
      <c r="O20">
        <v>1</v>
      </c>
      <c r="P20">
        <v>1</v>
      </c>
      <c r="Q20">
        <v>1</v>
      </c>
      <c r="R20">
        <v>2</v>
      </c>
      <c r="S20">
        <v>3</v>
      </c>
      <c r="T20">
        <v>1</v>
      </c>
      <c r="U20">
        <v>1</v>
      </c>
      <c r="V20"/>
      <c r="W20"/>
      <c r="X20"/>
      <c r="Y20">
        <v>3</v>
      </c>
      <c r="Z20">
        <v>2</v>
      </c>
      <c r="AA20">
        <v>1</v>
      </c>
      <c r="AB20"/>
      <c r="AC20"/>
      <c r="AD20">
        <v>1</v>
      </c>
      <c r="AE20">
        <v>1</v>
      </c>
      <c r="AF20">
        <v>1</v>
      </c>
      <c r="AG20">
        <v>4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5</v>
      </c>
      <c r="AS20">
        <v>1</v>
      </c>
      <c r="AT20">
        <v>2</v>
      </c>
      <c r="AU20">
        <v>2</v>
      </c>
      <c r="AV20">
        <v>1</v>
      </c>
      <c r="AW20">
        <v>1</v>
      </c>
      <c r="AX20">
        <v>2</v>
      </c>
      <c r="AY20">
        <v>3</v>
      </c>
      <c r="AZ20">
        <v>1</v>
      </c>
      <c r="BA20">
        <v>470</v>
      </c>
    </row>
    <row r="21" spans="1:53" ht="15" x14ac:dyDescent="0.25">
      <c r="A21" s="1">
        <v>1580</v>
      </c>
      <c r="B21">
        <v>1</v>
      </c>
      <c r="C21">
        <v>1</v>
      </c>
      <c r="D21">
        <v>2</v>
      </c>
      <c r="E21">
        <v>2</v>
      </c>
      <c r="F21">
        <v>2</v>
      </c>
      <c r="G21">
        <v>1</v>
      </c>
      <c r="H21">
        <v>4</v>
      </c>
      <c r="I21">
        <v>2</v>
      </c>
      <c r="J21">
        <v>1</v>
      </c>
      <c r="K21">
        <v>2</v>
      </c>
      <c r="L21">
        <v>2</v>
      </c>
      <c r="M21">
        <v>2</v>
      </c>
      <c r="N21">
        <v>1</v>
      </c>
      <c r="O21">
        <v>2</v>
      </c>
      <c r="P21">
        <v>3</v>
      </c>
      <c r="Q21">
        <v>2</v>
      </c>
      <c r="R21">
        <v>2</v>
      </c>
      <c r="S21">
        <v>2</v>
      </c>
      <c r="T21">
        <v>1</v>
      </c>
      <c r="U21">
        <v>1</v>
      </c>
      <c r="V21"/>
      <c r="W21"/>
      <c r="X21"/>
      <c r="Y21">
        <v>3</v>
      </c>
      <c r="Z21">
        <v>3</v>
      </c>
      <c r="AA21">
        <v>2</v>
      </c>
      <c r="AB21"/>
      <c r="AC21"/>
      <c r="AD21">
        <v>1</v>
      </c>
      <c r="AE21">
        <v>1</v>
      </c>
      <c r="AF21">
        <v>1</v>
      </c>
      <c r="AG21">
        <v>4</v>
      </c>
      <c r="AH21">
        <v>1</v>
      </c>
      <c r="AI21">
        <v>2</v>
      </c>
      <c r="AJ21">
        <v>3</v>
      </c>
      <c r="AK21">
        <v>3</v>
      </c>
      <c r="AL21">
        <v>2</v>
      </c>
      <c r="AM21">
        <v>1</v>
      </c>
      <c r="AN21">
        <v>1</v>
      </c>
      <c r="AO21">
        <v>1</v>
      </c>
      <c r="AP21">
        <v>1</v>
      </c>
      <c r="AQ21">
        <v>2</v>
      </c>
      <c r="AR21">
        <v>4</v>
      </c>
      <c r="AS21">
        <v>1</v>
      </c>
      <c r="AT21">
        <v>3</v>
      </c>
      <c r="AU21">
        <v>2</v>
      </c>
      <c r="AV21">
        <v>4</v>
      </c>
      <c r="AW21">
        <v>1</v>
      </c>
      <c r="AX21">
        <v>1</v>
      </c>
      <c r="AY21">
        <v>2</v>
      </c>
      <c r="AZ21">
        <v>1</v>
      </c>
      <c r="BA21">
        <v>470</v>
      </c>
    </row>
    <row r="22" spans="1:53" ht="15" x14ac:dyDescent="0.25">
      <c r="A22" s="1">
        <v>1581</v>
      </c>
      <c r="B22">
        <v>4</v>
      </c>
      <c r="C22">
        <v>2</v>
      </c>
      <c r="D22">
        <v>5</v>
      </c>
      <c r="E22">
        <v>5</v>
      </c>
      <c r="F22">
        <v>3</v>
      </c>
      <c r="G22">
        <v>1</v>
      </c>
      <c r="H22">
        <v>6</v>
      </c>
      <c r="I22">
        <v>2</v>
      </c>
      <c r="J22">
        <v>1</v>
      </c>
      <c r="K22">
        <v>1</v>
      </c>
      <c r="L22">
        <v>1</v>
      </c>
      <c r="M22">
        <v>4</v>
      </c>
      <c r="N22">
        <v>2</v>
      </c>
      <c r="O22">
        <v>2</v>
      </c>
      <c r="P22">
        <v>2</v>
      </c>
      <c r="Q22">
        <v>1</v>
      </c>
      <c r="R22">
        <v>1</v>
      </c>
      <c r="S22">
        <v>2</v>
      </c>
      <c r="T22">
        <v>1</v>
      </c>
      <c r="U22">
        <v>1</v>
      </c>
      <c r="V22">
        <v>1</v>
      </c>
      <c r="W22">
        <v>1</v>
      </c>
      <c r="X22">
        <v>1</v>
      </c>
      <c r="Y22"/>
      <c r="Z22"/>
      <c r="AA22"/>
      <c r="AB22"/>
      <c r="AC22"/>
      <c r="AD22">
        <v>1</v>
      </c>
      <c r="AE22">
        <v>1</v>
      </c>
      <c r="AF22">
        <v>1</v>
      </c>
      <c r="AG22">
        <v>2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5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470</v>
      </c>
    </row>
    <row r="23" spans="1:53" ht="15" x14ac:dyDescent="0.25">
      <c r="A23" s="1">
        <v>1582</v>
      </c>
      <c r="B23">
        <v>5</v>
      </c>
      <c r="C23">
        <v>2</v>
      </c>
      <c r="D23">
        <v>7</v>
      </c>
      <c r="E23">
        <v>7</v>
      </c>
      <c r="F23">
        <v>2</v>
      </c>
      <c r="G23">
        <v>1</v>
      </c>
      <c r="H23">
        <v>4</v>
      </c>
      <c r="I23">
        <v>1</v>
      </c>
      <c r="J23">
        <v>1</v>
      </c>
      <c r="K23">
        <v>2</v>
      </c>
      <c r="L23">
        <v>1</v>
      </c>
      <c r="M23">
        <v>4</v>
      </c>
      <c r="N23">
        <v>2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/>
      <c r="W23"/>
      <c r="X23"/>
      <c r="Y23">
        <v>1</v>
      </c>
      <c r="Z23">
        <v>1</v>
      </c>
      <c r="AA23">
        <v>1</v>
      </c>
      <c r="AB23"/>
      <c r="AC23"/>
      <c r="AD23">
        <v>1</v>
      </c>
      <c r="AE23">
        <v>1</v>
      </c>
      <c r="AF23">
        <v>1</v>
      </c>
      <c r="AG23">
        <v>2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1</v>
      </c>
      <c r="AP23">
        <v>2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470</v>
      </c>
    </row>
    <row r="24" spans="1:53" ht="15" x14ac:dyDescent="0.25">
      <c r="A24" s="1">
        <v>1583</v>
      </c>
      <c r="B24">
        <v>5</v>
      </c>
      <c r="C24">
        <v>2</v>
      </c>
      <c r="D24">
        <v>7</v>
      </c>
      <c r="E24">
        <v>5</v>
      </c>
      <c r="F24">
        <v>2</v>
      </c>
      <c r="G24">
        <v>1</v>
      </c>
      <c r="H24">
        <v>6</v>
      </c>
      <c r="I24">
        <v>1</v>
      </c>
      <c r="J24">
        <v>1</v>
      </c>
      <c r="K24">
        <v>2</v>
      </c>
      <c r="L24">
        <v>1</v>
      </c>
      <c r="M24">
        <v>1</v>
      </c>
      <c r="N24">
        <v>2</v>
      </c>
      <c r="O24">
        <v>1</v>
      </c>
      <c r="P24">
        <v>1</v>
      </c>
      <c r="Q24">
        <v>1</v>
      </c>
      <c r="R24">
        <v>2</v>
      </c>
      <c r="S24">
        <v>3</v>
      </c>
      <c r="T24">
        <v>1</v>
      </c>
      <c r="U24">
        <v>1</v>
      </c>
      <c r="V24"/>
      <c r="W24"/>
      <c r="X24"/>
      <c r="Y24">
        <v>2</v>
      </c>
      <c r="Z24">
        <v>1</v>
      </c>
      <c r="AA24">
        <v>1</v>
      </c>
      <c r="AB24"/>
      <c r="AC24"/>
      <c r="AD24">
        <v>1</v>
      </c>
      <c r="AE24">
        <v>1</v>
      </c>
      <c r="AF24">
        <v>1</v>
      </c>
      <c r="AG24">
        <v>3</v>
      </c>
      <c r="AH24">
        <v>1</v>
      </c>
      <c r="AI24">
        <v>1</v>
      </c>
      <c r="AJ24">
        <v>1</v>
      </c>
      <c r="AK24">
        <v>1</v>
      </c>
      <c r="AL24">
        <v>2</v>
      </c>
      <c r="AM24">
        <v>3</v>
      </c>
      <c r="AN24">
        <v>1</v>
      </c>
      <c r="AO24">
        <v>1</v>
      </c>
      <c r="AP24">
        <v>1</v>
      </c>
      <c r="AQ24">
        <v>1</v>
      </c>
      <c r="AR24">
        <v>5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3</v>
      </c>
      <c r="AZ24">
        <v>1</v>
      </c>
      <c r="BA24">
        <v>470</v>
      </c>
    </row>
    <row r="25" spans="1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</sheetData>
  <autoFilter ref="A1:BA116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7</v>
      </c>
      <c r="E4" s="46">
        <f>D4/SUM(D4:D7)</f>
        <v>0.41176470588235292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5</v>
      </c>
      <c r="E5" s="46">
        <f>D5/SUM(D4:D7)</f>
        <v>0.29411764705882354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3</v>
      </c>
      <c r="E6" s="46">
        <f>D6/SUM(D4:D7)</f>
        <v>0.17647058823529413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2</v>
      </c>
      <c r="E7" s="46">
        <f>D7/SUM(D4:D7)</f>
        <v>0.11764705882352941</v>
      </c>
      <c r="F7" s="16"/>
    </row>
    <row r="8" spans="1:6" x14ac:dyDescent="0.25">
      <c r="D8" s="14">
        <f>((D4*A4)+(D5*A5)+(D6*A6)+(D7*A7))/(SUM(D4:D7)*A4)</f>
        <v>0.66666666666666663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6</v>
      </c>
      <c r="E11" s="46">
        <f>D11/SUM(D11:D14)</f>
        <v>0.35294117647058826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9</v>
      </c>
      <c r="E12" s="46">
        <f>D12/SUM(D11:D14)</f>
        <v>0.52941176470588236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1</v>
      </c>
      <c r="E13" s="46">
        <f>D13/SUM(D11:D14)</f>
        <v>5.8823529411764705E-2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5.8823529411764705E-2</v>
      </c>
      <c r="F14" s="16"/>
    </row>
    <row r="15" spans="1:6" x14ac:dyDescent="0.25">
      <c r="D15" s="14">
        <f>((D11*A11)+(D12*A12)+(D13*A13)+(D14*A14))/(SUM(D11:D14)*A11)</f>
        <v>0.72549019607843146</v>
      </c>
      <c r="E15" s="16"/>
      <c r="F15" s="16"/>
    </row>
    <row r="16" spans="1:6" x14ac:dyDescent="0.25">
      <c r="E16" s="341">
        <f>AVERAGE(D8,D15)</f>
        <v>0.69607843137254899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8</v>
      </c>
      <c r="E21" s="46">
        <f>D21/SUM(D21:D24)</f>
        <v>0.47058823529411764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7</v>
      </c>
      <c r="E22" s="46">
        <f>D22/SUM(D21:D24)</f>
        <v>0.41176470588235292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2</v>
      </c>
      <c r="E23" s="46">
        <f>D23/SUM(D21:D24)</f>
        <v>0.11764705882352941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0.78431372549019596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9</v>
      </c>
      <c r="E30" s="46">
        <f>D30/SUM(D30:D33)</f>
        <v>0.52941176470588236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5</v>
      </c>
      <c r="E31" s="46">
        <f>D31/SUM(D30:D33)</f>
        <v>0.29411764705882354</v>
      </c>
      <c r="F31" s="33"/>
      <c r="G31">
        <f>((D30*A30)+(D31*A31)+(A32*D32)+(D33*A33))/SUM(D30:D33)</f>
        <v>0.23529411764705882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2</v>
      </c>
      <c r="E32" s="46">
        <f>D32/SUM(D30:D33)</f>
        <v>0.11764705882352941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1</v>
      </c>
      <c r="E33" s="46">
        <f>D33/SUM(D30:D33)</f>
        <v>5.8823529411764705E-2</v>
      </c>
      <c r="F33" s="16"/>
    </row>
    <row r="34" spans="1:8" x14ac:dyDescent="0.25">
      <c r="D34" s="14">
        <f>((D30*A30)+(D31*A31)+(D32*A32)+(D33*A33))/(SUM(D30:D33)*A33)</f>
        <v>0.23529411764705882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0.40196078431372551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5</v>
      </c>
      <c r="E37" s="46">
        <f>D37/SUM(D37:D40)</f>
        <v>0.29411764705882354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5</v>
      </c>
      <c r="E38" s="46">
        <f>D38/SUM(D37:D40)</f>
        <v>0.29411764705882354</v>
      </c>
      <c r="F38" s="33"/>
      <c r="G38">
        <f>((D37*A37)+(D38*A38)+(A39*D39)+(D40*A40))/SUM(D37:D40)</f>
        <v>0.56862745098039214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4</v>
      </c>
      <c r="E39" s="46">
        <f>D39/SUM(D37:D40)</f>
        <v>0.23529411764705882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3</v>
      </c>
      <c r="E40" s="46">
        <f>D40/SUM(D37:D40)</f>
        <v>0.17647058823529413</v>
      </c>
      <c r="F40" s="16"/>
    </row>
    <row r="41" spans="1:8" x14ac:dyDescent="0.25">
      <c r="D41" s="14">
        <f>((D37*A37)+(D38*A38)+(D39*A39)+(D40*A40))/(SUM(D37:D40)*A37)</f>
        <v>0.56862745098039214</v>
      </c>
      <c r="E41" s="16"/>
      <c r="F41" s="16"/>
    </row>
    <row r="42" spans="1:8" x14ac:dyDescent="0.25">
      <c r="E42" s="341">
        <f>AVERAGE(D34,D41)</f>
        <v>0.40196078431372551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11</v>
      </c>
      <c r="E5" s="46">
        <f>D5/SUM(D5:D8)</f>
        <v>0.6470588235294118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5</v>
      </c>
      <c r="E6" s="46">
        <f>D6/SUM(D5:D8)</f>
        <v>0.29411764705882354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0</v>
      </c>
      <c r="E7" s="46">
        <f>D7/SUM(D5:D8)</f>
        <v>0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1</v>
      </c>
      <c r="E8" s="46">
        <f>D8/SUM(D5:D8)</f>
        <v>5.8823529411764705E-2</v>
      </c>
      <c r="F8" s="16"/>
    </row>
    <row r="9" spans="1:6" x14ac:dyDescent="0.25">
      <c r="D9" s="14">
        <f>((D5*A5)+(D6*A6)+(D7*A7)+(D8*A8))/(SUM(D5:D8)*A5)</f>
        <v>0.84313725490196068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9</v>
      </c>
      <c r="E12" s="46">
        <f>D12/SUM(D12:D15)</f>
        <v>0.52941176470588236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7</v>
      </c>
      <c r="E13" s="46">
        <f>D13/SUM(D12:D15)</f>
        <v>0.41176470588235292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5.8823529411764705E-2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0.82352941176470584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10</v>
      </c>
      <c r="E19" s="46">
        <f>D19/SUM(D19:D22)</f>
        <v>0.58823529411764708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7</v>
      </c>
      <c r="E20" s="46">
        <f>D20/SUM(D19:D22)</f>
        <v>0.41176470588235292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0.86274509803921562</v>
      </c>
      <c r="E23" s="16"/>
      <c r="F23" s="16"/>
    </row>
    <row r="24" spans="1:6" x14ac:dyDescent="0.25">
      <c r="E24" s="57">
        <f>AVERAGE(D23,D16,D9)</f>
        <v>0.84313725490196079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6</v>
      </c>
      <c r="E30" s="46">
        <f>D30/SUM(D30:D33)</f>
        <v>0.35294117647058826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8</v>
      </c>
      <c r="E31" s="46">
        <f>D31/SUM(D30:D33)</f>
        <v>0.47058823529411764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1</v>
      </c>
      <c r="E32" s="46">
        <f>D32/SUM(D30:D33)</f>
        <v>5.8823529411764705E-2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2</v>
      </c>
      <c r="E33" s="46">
        <f>D33/SUM(D30:D33)</f>
        <v>0.11764705882352941</v>
      </c>
      <c r="F33" s="16"/>
    </row>
    <row r="34" spans="1:6" x14ac:dyDescent="0.25">
      <c r="D34" s="14">
        <f>((D30*A30)+(D31*A31)+(D32*A32)+(D33*A33))/(SUM(D30:D33)*A30)</f>
        <v>0.68627450980392157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4</v>
      </c>
      <c r="E37" s="46">
        <f>D37/SUM(D37:D39)</f>
        <v>0.23529411764705882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13</v>
      </c>
      <c r="E38" s="46">
        <f>D38/SUM(D37:D39)</f>
        <v>0.76470588235294112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0</v>
      </c>
      <c r="E39" s="46">
        <f>D39/SUM(D37:D39)</f>
        <v>0</v>
      </c>
      <c r="F39" s="33"/>
    </row>
    <row r="40" spans="1:6" x14ac:dyDescent="0.25">
      <c r="D40" s="14">
        <f>((D37*A37)+(D38*A38)+(D39*A39))/(SUM(D37:D39)*A38)</f>
        <v>0.76470588235294112</v>
      </c>
      <c r="E40" s="16"/>
      <c r="F40" s="16"/>
    </row>
    <row r="41" spans="1:6" x14ac:dyDescent="0.25">
      <c r="E41" s="59">
        <f>AVERAGE(D34,D40)</f>
        <v>0.72549019607843135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2017'!AN$3:AN$1785,B47)</f>
        <v>10</v>
      </c>
      <c r="E47" s="46">
        <f>D47/SUM(D47:D50)</f>
        <v>0.58823529411764708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2017'!AN$3:AN$1785,B48)</f>
        <v>5</v>
      </c>
      <c r="E48" s="46">
        <f>D48/SUM(D47:D50)</f>
        <v>0.29411764705882354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2017'!AN$3:AN$1785,B49)</f>
        <v>2</v>
      </c>
      <c r="E49" s="46">
        <f>D49/SUM(D47:D50)</f>
        <v>0.11764705882352941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2017'!AN$3:AN$1785,B50)</f>
        <v>0</v>
      </c>
      <c r="E50" s="46">
        <f>D50/SUM(D47:D50)</f>
        <v>0</v>
      </c>
      <c r="F50" s="16"/>
    </row>
    <row r="51" spans="1:6" x14ac:dyDescent="0.25">
      <c r="D51" s="14">
        <f>((D47*A47)+(D48*A48)+(D49*A49)+(D50*A50))/(SUM(D47:D50)*A47)</f>
        <v>0.82352941176470573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2017'!AO$3:AO$1785,B57)</f>
        <v>9</v>
      </c>
      <c r="E57" s="46">
        <f>D57/SUM(D57:D60)</f>
        <v>0.52941176470588236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2017'!AO$3:AO$1785,B58)</f>
        <v>8</v>
      </c>
      <c r="E58" s="46">
        <f>D58/SUM(D57:D60)</f>
        <v>0.47058823529411764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2017'!AO$3:AO$1785,B59)</f>
        <v>0</v>
      </c>
      <c r="E59" s="46">
        <f>D59/SUM(D57:D60)</f>
        <v>0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2017'!AO$3:AO$1785,B60)</f>
        <v>0</v>
      </c>
      <c r="E60" s="46">
        <f>D60/SUM(D57:D60)</f>
        <v>0</v>
      </c>
      <c r="F60" s="16"/>
    </row>
    <row r="61" spans="1:6" x14ac:dyDescent="0.25">
      <c r="D61" s="14">
        <f>((D57*A57)+(D58*A58)+(D59*A59)+(D60*A60))/(SUM(D57:D60)*A57)</f>
        <v>0.84313725490196068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2017'!AP$3:AP$1785,B64)</f>
        <v>9</v>
      </c>
      <c r="E64" s="46">
        <f>D64/SUM(D64:D67)</f>
        <v>0.52941176470588236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2017'!AP$3:AP$1785,B65)</f>
        <v>7</v>
      </c>
      <c r="E65" s="46">
        <f>D65/SUM(D64:D67)</f>
        <v>0.41176470588235292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2017'!AP$3:AP$1785,B66)</f>
        <v>1</v>
      </c>
      <c r="E66" s="46">
        <f>D66/SUM(D64:D67)</f>
        <v>5.8823529411764705E-2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2017'!AP$3:AP$1785,B67)</f>
        <v>0</v>
      </c>
      <c r="E67" s="46">
        <f>D67/SUM(D64:D67)</f>
        <v>0</v>
      </c>
      <c r="F67" s="16"/>
    </row>
    <row r="68" spans="1:6" x14ac:dyDescent="0.25">
      <c r="D68" s="14">
        <f>((D64*A64)+(D65*A65)+(D66*A66)+(D67*A67))/(SUM(D64:D67)*A64)</f>
        <v>0.82352941176470584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0.93333333333333335</v>
      </c>
    </row>
    <row r="72" spans="1:6" x14ac:dyDescent="0.25">
      <c r="E72" s="57">
        <f>AVERAGE(D61,D68,D71)</f>
        <v>0.86666666666666659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15</v>
      </c>
      <c r="E4" s="46">
        <f>D4/SUM(D4:D7)</f>
        <v>0.88235294117647056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2</v>
      </c>
      <c r="E5" s="46">
        <f>D5/SUM(D4:D7)</f>
        <v>0.11764705882352941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0.96078431372549011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1</v>
      </c>
      <c r="E12" s="46">
        <f>D12/SUM(D11:D15)</f>
        <v>5.8823529411764705E-2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3</v>
      </c>
      <c r="E14" s="46">
        <f>D14/SUM(D11:D15)</f>
        <v>0.17647058823529413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13</v>
      </c>
      <c r="E15" s="46">
        <f>D15/SUM(D11:D15)</f>
        <v>0.76470588235294112</v>
      </c>
      <c r="F15" s="16"/>
    </row>
    <row r="16" spans="1:6" x14ac:dyDescent="0.25">
      <c r="D16" s="14">
        <f>((D11*A11)+(D12*A12)+(D13*A13)+(D14*A14)+(D15*A15))/(SUM(D11:D15)*A15)</f>
        <v>0.76470588235294112</v>
      </c>
      <c r="E16" s="16"/>
      <c r="F16" s="16"/>
    </row>
    <row r="17" spans="1:6" x14ac:dyDescent="0.25">
      <c r="E17" s="341">
        <f>AVERAGE(D8,D16)</f>
        <v>0.86274509803921562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12</v>
      </c>
      <c r="E23" s="46">
        <f>D23/SUM(D23:D26)</f>
        <v>0.70588235294117652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4</v>
      </c>
      <c r="E24" s="46">
        <f>D24/SUM(D23:D26)</f>
        <v>0.23529411764705882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1</v>
      </c>
      <c r="E26" s="46">
        <f>D26/SUM(D23:D26)</f>
        <v>5.8823529411764705E-2</v>
      </c>
      <c r="F26" s="16"/>
    </row>
    <row r="27" spans="1:6" x14ac:dyDescent="0.25">
      <c r="D27" s="14">
        <f>((D23*A23)+(D24*A24)+(D25*A25)+(D26*A26))/(SUM(D23:D26)*A23)</f>
        <v>0.86274509803921562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11</v>
      </c>
      <c r="E33" s="46">
        <f>D33/SUM(D33:D36)</f>
        <v>0.6470588235294118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6</v>
      </c>
      <c r="E34" s="46">
        <f>D34/SUM(D33:D36)</f>
        <v>0.35294117647058826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0</v>
      </c>
      <c r="E35" s="46">
        <f>D35/SUM(D33:D36)</f>
        <v>0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0.88235294117647056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2</v>
      </c>
      <c r="E49" s="46">
        <f>D49/SUM(D49:D51)</f>
        <v>0.11764705882352941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15</v>
      </c>
      <c r="E50" s="46">
        <f>D50/SUM(D49:D51)</f>
        <v>0.88235294117647056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0.88235294117647056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13</v>
      </c>
      <c r="E58" s="46">
        <f>D58/SUM(D58:D61)</f>
        <v>0.76470588235294112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2</v>
      </c>
      <c r="E59" s="46">
        <f>D59/SUM(D58:D61)</f>
        <v>0.11764705882352941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2</v>
      </c>
      <c r="E60" s="46">
        <f>D60/SUM(D58:D61)</f>
        <v>0.11764705882352941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0</v>
      </c>
      <c r="E61" s="46">
        <f>D61/SUM(D58:D61)</f>
        <v>0</v>
      </c>
      <c r="F61" s="16"/>
    </row>
    <row r="62" spans="1:6" x14ac:dyDescent="0.25">
      <c r="D62" s="14">
        <f>((D58*A58)+(D59*A59)+(D60*A60)+(D61*A61))/(SUM(D58:D61)*A58)</f>
        <v>0.88235294117647056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14</v>
      </c>
      <c r="E65" s="46">
        <f>D65/SUM(D65:D68)</f>
        <v>0.82352941176470584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2</v>
      </c>
      <c r="E66" s="46">
        <f>D66/SUM(D65:D68)</f>
        <v>0.11764705882352941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1</v>
      </c>
      <c r="E68" s="46">
        <f>D68/SUM(D65:D68)</f>
        <v>5.8823529411764705E-2</v>
      </c>
      <c r="F68" s="16"/>
    </row>
    <row r="69" spans="1:6" x14ac:dyDescent="0.25">
      <c r="D69" s="14">
        <f>((D65*A65)+(D66*A66)+(D67*A67)+(D68*A68))/(SUM(D65:D68)*A65)</f>
        <v>0.90196078431372551</v>
      </c>
      <c r="E69" s="16"/>
      <c r="F69" s="16"/>
    </row>
    <row r="70" spans="1:6" x14ac:dyDescent="0.25">
      <c r="E70" s="341">
        <f>AVERAGE(D62,D69)</f>
        <v>0.89215686274509798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11</v>
      </c>
      <c r="E75" s="46">
        <f>D75/SUM(D75:D76)</f>
        <v>0.6470588235294118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6</v>
      </c>
      <c r="E76" s="46">
        <f>D76/SUM(D75:D76)</f>
        <v>0.35294117647058826</v>
      </c>
      <c r="F76" s="33"/>
    </row>
    <row r="77" spans="1:6" x14ac:dyDescent="0.25">
      <c r="D77" s="14">
        <f>((D75*A75)+(D76*A76))/(SUM(D75:D76)*A75)</f>
        <v>0.6470588235294118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3</v>
      </c>
      <c r="E80" s="46">
        <f>D80/SUM(D80:D83)</f>
        <v>0.17647058823529413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1</v>
      </c>
      <c r="E81" s="46">
        <f>D81/SUM(D80:D83)</f>
        <v>5.8823529411764705E-2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8</v>
      </c>
      <c r="E82" s="46">
        <f>D82/SUM(D80:D83)</f>
        <v>0.47058823529411764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5</v>
      </c>
      <c r="E83" s="46">
        <f>D83/SUM(D80:D83)</f>
        <v>0.29411764705882354</v>
      </c>
      <c r="F83" s="16"/>
    </row>
    <row r="84" spans="1:6" x14ac:dyDescent="0.25">
      <c r="D84" s="14">
        <f>((D80*A80)+(D81*A81)+(D82*A82)+(D83*A83))/(SUM(D80:D83)*A82)</f>
        <v>0.63235294117647056</v>
      </c>
      <c r="E84" s="16"/>
      <c r="F84" s="16"/>
    </row>
    <row r="85" spans="1:6" x14ac:dyDescent="0.25">
      <c r="E85" s="341">
        <f>AVERAGE(D77,D84)</f>
        <v>0.63970588235294112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13</v>
      </c>
      <c r="E91" s="46">
        <f>D91/SUM(D91:D95)</f>
        <v>0.76470588235294112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2</v>
      </c>
      <c r="E92" s="46">
        <f>D92/SUM(D91:D95)</f>
        <v>0.11764705882352941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0</v>
      </c>
      <c r="E93" s="46">
        <f>D93/SUM(D91:D95)</f>
        <v>0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2</v>
      </c>
      <c r="E95" s="46">
        <f>D95/SUM(D91:D95)</f>
        <v>0.11764705882352941</v>
      </c>
      <c r="F95" s="21"/>
    </row>
    <row r="96" spans="1:6" x14ac:dyDescent="0.25">
      <c r="D96" s="14">
        <f>((D91*A91)+(D92*A92)+(D93*A93)+(D94*A94))/(SUM(D91:D94)*A91)</f>
        <v>0.93333333333333335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2"/>
  <sheetViews>
    <sheetView tabSelected="1" workbookViewId="0">
      <selection activeCell="BA26" sqref="BA26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1371</v>
      </c>
      <c r="B3">
        <v>2</v>
      </c>
      <c r="C3">
        <v>1</v>
      </c>
      <c r="D3">
        <v>3</v>
      </c>
      <c r="E3">
        <v>3</v>
      </c>
      <c r="F3">
        <v>2</v>
      </c>
      <c r="G3">
        <v>1</v>
      </c>
      <c r="H3">
        <v>6</v>
      </c>
      <c r="I3">
        <v>3</v>
      </c>
      <c r="J3">
        <v>2</v>
      </c>
      <c r="K3">
        <v>2</v>
      </c>
      <c r="L3">
        <v>1</v>
      </c>
      <c r="M3">
        <v>4</v>
      </c>
      <c r="N3">
        <v>3</v>
      </c>
      <c r="O3">
        <v>2</v>
      </c>
      <c r="P3">
        <v>2</v>
      </c>
      <c r="Q3">
        <v>1</v>
      </c>
      <c r="R3">
        <v>1</v>
      </c>
      <c r="S3">
        <v>2</v>
      </c>
      <c r="T3">
        <v>1</v>
      </c>
      <c r="U3">
        <v>1</v>
      </c>
      <c r="V3"/>
      <c r="W3"/>
      <c r="X3"/>
      <c r="Y3">
        <v>1</v>
      </c>
      <c r="Z3">
        <v>1</v>
      </c>
      <c r="AA3">
        <v>1</v>
      </c>
      <c r="AB3"/>
      <c r="AC3"/>
      <c r="AD3">
        <v>3</v>
      </c>
      <c r="AE3">
        <v>3</v>
      </c>
      <c r="AF3">
        <v>1</v>
      </c>
      <c r="AG3">
        <v>2</v>
      </c>
      <c r="AH3">
        <v>2</v>
      </c>
      <c r="AI3">
        <v>2</v>
      </c>
      <c r="AJ3">
        <v>1</v>
      </c>
      <c r="AK3">
        <v>2</v>
      </c>
      <c r="AL3">
        <v>3</v>
      </c>
      <c r="AM3">
        <v>3</v>
      </c>
      <c r="AN3">
        <v>1</v>
      </c>
      <c r="AO3">
        <v>1</v>
      </c>
      <c r="AP3">
        <v>3</v>
      </c>
      <c r="AQ3">
        <v>3</v>
      </c>
      <c r="AR3">
        <v>3</v>
      </c>
      <c r="AS3">
        <v>1</v>
      </c>
      <c r="AT3">
        <v>3</v>
      </c>
      <c r="AU3">
        <v>3</v>
      </c>
      <c r="AV3">
        <v>2</v>
      </c>
      <c r="AW3">
        <v>1</v>
      </c>
      <c r="AX3">
        <v>1</v>
      </c>
      <c r="AY3">
        <v>3</v>
      </c>
      <c r="AZ3">
        <v>1</v>
      </c>
      <c r="BA3">
        <v>470</v>
      </c>
    </row>
    <row r="4" spans="1:53" ht="15" x14ac:dyDescent="0.25">
      <c r="A4" s="1">
        <v>1372</v>
      </c>
      <c r="B4">
        <v>3</v>
      </c>
      <c r="C4">
        <v>2</v>
      </c>
      <c r="D4">
        <v>5</v>
      </c>
      <c r="E4">
        <v>4</v>
      </c>
      <c r="F4">
        <v>2</v>
      </c>
      <c r="G4">
        <v>1</v>
      </c>
      <c r="H4">
        <v>6</v>
      </c>
      <c r="I4">
        <v>2</v>
      </c>
      <c r="J4">
        <v>2</v>
      </c>
      <c r="K4">
        <v>1</v>
      </c>
      <c r="L4">
        <v>2</v>
      </c>
      <c r="M4">
        <v>2</v>
      </c>
      <c r="N4">
        <v>2</v>
      </c>
      <c r="O4">
        <v>3</v>
      </c>
      <c r="P4">
        <v>3</v>
      </c>
      <c r="Q4">
        <v>1</v>
      </c>
      <c r="R4">
        <v>2</v>
      </c>
      <c r="S4">
        <v>3</v>
      </c>
      <c r="T4">
        <v>1</v>
      </c>
      <c r="U4">
        <v>1</v>
      </c>
      <c r="V4"/>
      <c r="W4"/>
      <c r="X4"/>
      <c r="Y4">
        <v>2</v>
      </c>
      <c r="Z4">
        <v>2</v>
      </c>
      <c r="AA4">
        <v>1</v>
      </c>
      <c r="AB4"/>
      <c r="AC4"/>
      <c r="AD4">
        <v>3</v>
      </c>
      <c r="AE4">
        <v>3</v>
      </c>
      <c r="AF4">
        <v>4</v>
      </c>
      <c r="AG4">
        <v>1</v>
      </c>
      <c r="AH4">
        <v>4</v>
      </c>
      <c r="AI4">
        <v>2</v>
      </c>
      <c r="AJ4">
        <v>3</v>
      </c>
      <c r="AK4">
        <v>2</v>
      </c>
      <c r="AL4">
        <v>2</v>
      </c>
      <c r="AM4">
        <v>1</v>
      </c>
      <c r="AN4">
        <v>2</v>
      </c>
      <c r="AO4">
        <v>2</v>
      </c>
      <c r="AP4">
        <v>4</v>
      </c>
      <c r="AQ4">
        <v>2</v>
      </c>
      <c r="AR4">
        <v>2</v>
      </c>
      <c r="AS4">
        <v>1</v>
      </c>
      <c r="AT4">
        <v>2</v>
      </c>
      <c r="AU4">
        <v>2</v>
      </c>
      <c r="AV4">
        <v>1</v>
      </c>
      <c r="AW4">
        <v>1</v>
      </c>
      <c r="AX4">
        <v>2</v>
      </c>
      <c r="AY4">
        <v>2</v>
      </c>
      <c r="AZ4">
        <v>1</v>
      </c>
      <c r="BA4">
        <v>470</v>
      </c>
    </row>
    <row r="5" spans="1:53" ht="15" x14ac:dyDescent="0.25">
      <c r="A5" s="1">
        <v>1373</v>
      </c>
      <c r="B5">
        <v>2</v>
      </c>
      <c r="C5">
        <v>1</v>
      </c>
      <c r="D5">
        <v>3</v>
      </c>
      <c r="E5">
        <v>3</v>
      </c>
      <c r="F5">
        <v>2</v>
      </c>
      <c r="G5">
        <v>1</v>
      </c>
      <c r="H5">
        <v>5</v>
      </c>
      <c r="I5">
        <v>2</v>
      </c>
      <c r="J5">
        <v>1</v>
      </c>
      <c r="K5">
        <v>2</v>
      </c>
      <c r="L5">
        <v>1</v>
      </c>
      <c r="M5">
        <v>4</v>
      </c>
      <c r="N5">
        <v>2</v>
      </c>
      <c r="O5">
        <v>1</v>
      </c>
      <c r="P5">
        <v>2</v>
      </c>
      <c r="Q5">
        <v>1</v>
      </c>
      <c r="R5">
        <v>1</v>
      </c>
      <c r="S5">
        <v>2</v>
      </c>
      <c r="T5">
        <v>1</v>
      </c>
      <c r="U5">
        <v>1</v>
      </c>
      <c r="V5"/>
      <c r="W5"/>
      <c r="X5"/>
      <c r="Y5">
        <v>2</v>
      </c>
      <c r="Z5">
        <v>1</v>
      </c>
      <c r="AA5">
        <v>1</v>
      </c>
      <c r="AB5"/>
      <c r="AC5"/>
      <c r="AD5">
        <v>2</v>
      </c>
      <c r="AE5">
        <v>1</v>
      </c>
      <c r="AF5">
        <v>2</v>
      </c>
      <c r="AG5">
        <v>2</v>
      </c>
      <c r="AH5">
        <v>2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2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2</v>
      </c>
      <c r="AY5">
        <v>1</v>
      </c>
      <c r="AZ5">
        <v>1</v>
      </c>
      <c r="BA5">
        <v>470</v>
      </c>
    </row>
    <row r="6" spans="1:53" ht="15" x14ac:dyDescent="0.25">
      <c r="A6" s="1">
        <v>1374</v>
      </c>
      <c r="B6">
        <v>2</v>
      </c>
      <c r="C6">
        <v>1</v>
      </c>
      <c r="D6">
        <v>2</v>
      </c>
      <c r="E6">
        <v>2</v>
      </c>
      <c r="F6">
        <v>1</v>
      </c>
      <c r="G6">
        <v>1</v>
      </c>
      <c r="H6">
        <v>4</v>
      </c>
      <c r="I6">
        <v>2</v>
      </c>
      <c r="J6">
        <v>2</v>
      </c>
      <c r="K6">
        <v>2</v>
      </c>
      <c r="L6">
        <v>1</v>
      </c>
      <c r="M6">
        <v>1</v>
      </c>
      <c r="N6">
        <v>2</v>
      </c>
      <c r="O6">
        <v>2</v>
      </c>
      <c r="P6">
        <v>2</v>
      </c>
      <c r="Q6">
        <v>1</v>
      </c>
      <c r="R6">
        <v>1</v>
      </c>
      <c r="S6">
        <v>2</v>
      </c>
      <c r="T6">
        <v>1</v>
      </c>
      <c r="U6">
        <v>2</v>
      </c>
      <c r="V6"/>
      <c r="W6"/>
      <c r="X6"/>
      <c r="Y6"/>
      <c r="Z6"/>
      <c r="AA6"/>
      <c r="AB6">
        <v>2</v>
      </c>
      <c r="AC6">
        <v>2</v>
      </c>
      <c r="AD6">
        <v>3</v>
      </c>
      <c r="AE6">
        <v>2</v>
      </c>
      <c r="AF6">
        <v>3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2</v>
      </c>
      <c r="AO6">
        <v>3</v>
      </c>
      <c r="AP6">
        <v>2</v>
      </c>
      <c r="AQ6">
        <v>2</v>
      </c>
      <c r="AR6">
        <v>3</v>
      </c>
      <c r="AS6">
        <v>1</v>
      </c>
      <c r="AT6">
        <v>3</v>
      </c>
      <c r="AU6">
        <v>2</v>
      </c>
      <c r="AV6">
        <v>3</v>
      </c>
      <c r="AW6">
        <v>2</v>
      </c>
      <c r="AX6">
        <v>1</v>
      </c>
      <c r="AY6">
        <v>3</v>
      </c>
      <c r="AZ6">
        <v>1</v>
      </c>
      <c r="BA6">
        <v>470</v>
      </c>
    </row>
    <row r="7" spans="1:53" ht="15" x14ac:dyDescent="0.25">
      <c r="A7" s="1">
        <v>1375</v>
      </c>
      <c r="B7">
        <v>4</v>
      </c>
      <c r="C7">
        <v>1</v>
      </c>
      <c r="D7">
        <v>7</v>
      </c>
      <c r="E7">
        <v>5</v>
      </c>
      <c r="F7">
        <v>2</v>
      </c>
      <c r="G7">
        <v>1</v>
      </c>
      <c r="H7">
        <v>6</v>
      </c>
      <c r="I7">
        <v>1</v>
      </c>
      <c r="J7">
        <v>2</v>
      </c>
      <c r="K7">
        <v>2</v>
      </c>
      <c r="L7">
        <v>1</v>
      </c>
      <c r="M7">
        <v>1</v>
      </c>
      <c r="N7">
        <v>2</v>
      </c>
      <c r="O7">
        <v>1</v>
      </c>
      <c r="P7">
        <v>1</v>
      </c>
      <c r="Q7">
        <v>1</v>
      </c>
      <c r="R7">
        <v>1</v>
      </c>
      <c r="S7">
        <v>3</v>
      </c>
      <c r="T7">
        <v>1</v>
      </c>
      <c r="U7">
        <v>1</v>
      </c>
      <c r="V7"/>
      <c r="W7"/>
      <c r="X7"/>
      <c r="Y7">
        <v>2</v>
      </c>
      <c r="Z7">
        <v>1</v>
      </c>
      <c r="AA7">
        <v>1</v>
      </c>
      <c r="AB7"/>
      <c r="AC7"/>
      <c r="AD7">
        <v>2</v>
      </c>
      <c r="AE7">
        <v>2</v>
      </c>
      <c r="AF7">
        <v>2</v>
      </c>
      <c r="AG7">
        <v>3</v>
      </c>
      <c r="AH7">
        <v>2</v>
      </c>
      <c r="AI7">
        <v>1</v>
      </c>
      <c r="AJ7">
        <v>1</v>
      </c>
      <c r="AK7">
        <v>1</v>
      </c>
      <c r="AL7">
        <v>2</v>
      </c>
      <c r="AM7">
        <v>2</v>
      </c>
      <c r="AN7">
        <v>3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2</v>
      </c>
      <c r="AY7">
        <v>1</v>
      </c>
      <c r="AZ7">
        <v>1</v>
      </c>
      <c r="BA7">
        <v>470</v>
      </c>
    </row>
    <row r="8" spans="1:53" ht="15" x14ac:dyDescent="0.25">
      <c r="A8" s="1">
        <v>1376</v>
      </c>
      <c r="B8">
        <v>6</v>
      </c>
      <c r="C8">
        <v>2</v>
      </c>
      <c r="D8">
        <v>7</v>
      </c>
      <c r="E8">
        <v>7</v>
      </c>
      <c r="F8">
        <v>2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1</v>
      </c>
      <c r="U8">
        <v>1</v>
      </c>
      <c r="V8"/>
      <c r="W8"/>
      <c r="X8"/>
      <c r="Y8">
        <v>1</v>
      </c>
      <c r="Z8">
        <v>1</v>
      </c>
      <c r="AA8">
        <v>1</v>
      </c>
      <c r="AB8"/>
      <c r="AC8"/>
      <c r="AD8">
        <v>1</v>
      </c>
      <c r="AE8">
        <v>1</v>
      </c>
      <c r="AF8">
        <v>1</v>
      </c>
      <c r="AG8">
        <v>3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1</v>
      </c>
      <c r="AZ8">
        <v>1</v>
      </c>
      <c r="BA8">
        <v>470</v>
      </c>
    </row>
    <row r="9" spans="1:53" ht="15" x14ac:dyDescent="0.25">
      <c r="A9" s="1">
        <v>1377</v>
      </c>
      <c r="B9">
        <v>3</v>
      </c>
      <c r="C9">
        <v>2</v>
      </c>
      <c r="D9">
        <v>3</v>
      </c>
      <c r="E9">
        <v>3</v>
      </c>
      <c r="F9">
        <v>2</v>
      </c>
      <c r="G9">
        <v>1</v>
      </c>
      <c r="H9">
        <v>5</v>
      </c>
      <c r="I9">
        <v>1</v>
      </c>
      <c r="J9">
        <v>2</v>
      </c>
      <c r="K9">
        <v>2</v>
      </c>
      <c r="L9">
        <v>1</v>
      </c>
      <c r="M9">
        <v>4</v>
      </c>
      <c r="N9">
        <v>2</v>
      </c>
      <c r="O9">
        <v>2</v>
      </c>
      <c r="P9">
        <v>1</v>
      </c>
      <c r="Q9">
        <v>1</v>
      </c>
      <c r="R9">
        <v>2</v>
      </c>
      <c r="S9">
        <v>2</v>
      </c>
      <c r="T9">
        <v>1</v>
      </c>
      <c r="U9">
        <v>1</v>
      </c>
      <c r="V9"/>
      <c r="W9"/>
      <c r="X9"/>
      <c r="Y9">
        <v>1</v>
      </c>
      <c r="Z9">
        <v>1</v>
      </c>
      <c r="AA9">
        <v>1</v>
      </c>
      <c r="AB9"/>
      <c r="AC9"/>
      <c r="AD9">
        <v>3</v>
      </c>
      <c r="AE9">
        <v>1</v>
      </c>
      <c r="AF9">
        <v>2</v>
      </c>
      <c r="AG9">
        <v>2</v>
      </c>
      <c r="AH9">
        <v>3</v>
      </c>
      <c r="AI9">
        <v>1</v>
      </c>
      <c r="AJ9">
        <v>1</v>
      </c>
      <c r="AK9">
        <v>2</v>
      </c>
      <c r="AL9">
        <v>1</v>
      </c>
      <c r="AM9">
        <v>2</v>
      </c>
      <c r="AN9">
        <v>1</v>
      </c>
      <c r="AO9">
        <v>1</v>
      </c>
      <c r="AP9">
        <v>2</v>
      </c>
      <c r="AQ9">
        <v>1</v>
      </c>
      <c r="AR9">
        <v>5</v>
      </c>
      <c r="AS9">
        <v>1</v>
      </c>
      <c r="AT9">
        <v>1</v>
      </c>
      <c r="AU9">
        <v>2</v>
      </c>
      <c r="AV9">
        <v>1</v>
      </c>
      <c r="AW9">
        <v>1</v>
      </c>
      <c r="AX9">
        <v>1</v>
      </c>
      <c r="AY9">
        <v>3</v>
      </c>
      <c r="AZ9">
        <v>1</v>
      </c>
      <c r="BA9">
        <v>470</v>
      </c>
    </row>
    <row r="10" spans="1:53" ht="15" x14ac:dyDescent="0.25">
      <c r="A10" s="1">
        <v>1378</v>
      </c>
      <c r="B10">
        <v>3</v>
      </c>
      <c r="C10">
        <v>2</v>
      </c>
      <c r="D10">
        <v>4</v>
      </c>
      <c r="E10">
        <v>4</v>
      </c>
      <c r="F10">
        <v>2</v>
      </c>
      <c r="G10">
        <v>1</v>
      </c>
      <c r="H10">
        <v>6</v>
      </c>
      <c r="I10">
        <v>2</v>
      </c>
      <c r="J10">
        <v>2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/>
      <c r="W10"/>
      <c r="X10"/>
      <c r="Y10">
        <v>2</v>
      </c>
      <c r="Z10">
        <v>2</v>
      </c>
      <c r="AA10">
        <v>1</v>
      </c>
      <c r="AB10"/>
      <c r="AC10"/>
      <c r="AD10">
        <v>2</v>
      </c>
      <c r="AE10">
        <v>1</v>
      </c>
      <c r="AF10">
        <v>1</v>
      </c>
      <c r="AG10">
        <v>1</v>
      </c>
      <c r="AH10">
        <v>4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4</v>
      </c>
      <c r="AS10">
        <v>1</v>
      </c>
      <c r="AT10">
        <v>1</v>
      </c>
      <c r="AU10">
        <v>2</v>
      </c>
      <c r="AV10">
        <v>2</v>
      </c>
      <c r="AW10">
        <v>2</v>
      </c>
      <c r="AX10">
        <v>1</v>
      </c>
      <c r="AY10">
        <v>3</v>
      </c>
      <c r="AZ10">
        <v>1</v>
      </c>
      <c r="BA10">
        <v>470</v>
      </c>
    </row>
    <row r="11" spans="1:53" ht="15" x14ac:dyDescent="0.25">
      <c r="A11" s="1">
        <v>1379</v>
      </c>
      <c r="B11">
        <v>3</v>
      </c>
      <c r="C11">
        <v>1</v>
      </c>
      <c r="D11">
        <v>3</v>
      </c>
      <c r="E11">
        <v>2</v>
      </c>
      <c r="F11">
        <v>2</v>
      </c>
      <c r="G11">
        <v>1</v>
      </c>
      <c r="H11">
        <v>5</v>
      </c>
      <c r="I11">
        <v>1</v>
      </c>
      <c r="J11">
        <v>2</v>
      </c>
      <c r="K11">
        <v>2</v>
      </c>
      <c r="L11">
        <v>1</v>
      </c>
      <c r="M11">
        <v>1</v>
      </c>
      <c r="N11">
        <v>1</v>
      </c>
      <c r="O11">
        <v>2</v>
      </c>
      <c r="P11">
        <v>2</v>
      </c>
      <c r="Q11">
        <v>1</v>
      </c>
      <c r="R11">
        <v>2</v>
      </c>
      <c r="S11">
        <v>2</v>
      </c>
      <c r="T11">
        <v>1</v>
      </c>
      <c r="U11">
        <v>1</v>
      </c>
      <c r="V11"/>
      <c r="W11"/>
      <c r="X11"/>
      <c r="Y11">
        <v>2</v>
      </c>
      <c r="Z11">
        <v>1</v>
      </c>
      <c r="AA11">
        <v>1</v>
      </c>
      <c r="AB11"/>
      <c r="AC11"/>
      <c r="AD11">
        <v>2</v>
      </c>
      <c r="AE11">
        <v>2</v>
      </c>
      <c r="AF11">
        <v>2</v>
      </c>
      <c r="AG11">
        <v>1</v>
      </c>
      <c r="AH11">
        <v>2</v>
      </c>
      <c r="AI11">
        <v>1</v>
      </c>
      <c r="AJ11">
        <v>2</v>
      </c>
      <c r="AK11">
        <v>2</v>
      </c>
      <c r="AL11">
        <v>1</v>
      </c>
      <c r="AM11">
        <v>1</v>
      </c>
      <c r="AN11">
        <v>2</v>
      </c>
      <c r="AO11">
        <v>2</v>
      </c>
      <c r="AP11">
        <v>2</v>
      </c>
      <c r="AQ11">
        <v>2</v>
      </c>
      <c r="AR11">
        <v>3</v>
      </c>
      <c r="AS11">
        <v>1</v>
      </c>
      <c r="AT11">
        <v>2</v>
      </c>
      <c r="AU11">
        <v>1</v>
      </c>
      <c r="AV11">
        <v>2</v>
      </c>
      <c r="AW11">
        <v>1</v>
      </c>
      <c r="AX11">
        <v>1</v>
      </c>
      <c r="AY11">
        <v>2</v>
      </c>
      <c r="AZ11">
        <v>1</v>
      </c>
      <c r="BA11">
        <v>470</v>
      </c>
    </row>
    <row r="12" spans="1:53" ht="15" x14ac:dyDescent="0.25">
      <c r="A12" s="1">
        <v>1380</v>
      </c>
      <c r="B12">
        <v>4</v>
      </c>
      <c r="C12">
        <v>1</v>
      </c>
      <c r="D12">
        <v>7</v>
      </c>
      <c r="E12">
        <v>4</v>
      </c>
      <c r="F12">
        <v>2</v>
      </c>
      <c r="G12">
        <v>1</v>
      </c>
      <c r="H12">
        <v>4</v>
      </c>
      <c r="I12">
        <v>2</v>
      </c>
      <c r="J12">
        <v>1</v>
      </c>
      <c r="K12">
        <v>2</v>
      </c>
      <c r="L12">
        <v>2</v>
      </c>
      <c r="M12">
        <v>2</v>
      </c>
      <c r="N12">
        <v>1</v>
      </c>
      <c r="O12">
        <v>3</v>
      </c>
      <c r="P12">
        <v>3</v>
      </c>
      <c r="Q12">
        <v>1</v>
      </c>
      <c r="R12">
        <v>1</v>
      </c>
      <c r="S12">
        <v>2</v>
      </c>
      <c r="T12">
        <v>1</v>
      </c>
      <c r="U12">
        <v>1</v>
      </c>
      <c r="V12"/>
      <c r="W12"/>
      <c r="X12"/>
      <c r="Y12">
        <v>1</v>
      </c>
      <c r="Z12">
        <v>2</v>
      </c>
      <c r="AA12">
        <v>1</v>
      </c>
      <c r="AB12"/>
      <c r="AC12"/>
      <c r="AD12">
        <v>1</v>
      </c>
      <c r="AE12">
        <v>2</v>
      </c>
      <c r="AF12">
        <v>2</v>
      </c>
      <c r="AG12">
        <v>2</v>
      </c>
      <c r="AH12">
        <v>2</v>
      </c>
      <c r="AI12">
        <v>1</v>
      </c>
      <c r="AJ12">
        <v>1</v>
      </c>
      <c r="AK12">
        <v>2</v>
      </c>
      <c r="AL12">
        <v>2</v>
      </c>
      <c r="AM12">
        <v>2</v>
      </c>
      <c r="AN12">
        <v>1</v>
      </c>
      <c r="AO12">
        <v>3</v>
      </c>
      <c r="AP12">
        <v>3</v>
      </c>
      <c r="AQ12">
        <v>1</v>
      </c>
      <c r="AR12">
        <v>4</v>
      </c>
      <c r="AS12">
        <v>1</v>
      </c>
      <c r="AT12">
        <v>1</v>
      </c>
      <c r="AU12">
        <v>2</v>
      </c>
      <c r="AV12">
        <v>1</v>
      </c>
      <c r="AW12">
        <v>1</v>
      </c>
      <c r="AX12">
        <v>2</v>
      </c>
      <c r="AY12">
        <v>3</v>
      </c>
      <c r="AZ12">
        <v>1</v>
      </c>
      <c r="BA12">
        <v>470</v>
      </c>
    </row>
    <row r="13" spans="1:53" ht="15" x14ac:dyDescent="0.25">
      <c r="A13" s="1">
        <v>1381</v>
      </c>
      <c r="B13">
        <v>2</v>
      </c>
      <c r="C13">
        <v>1</v>
      </c>
      <c r="D13">
        <v>3</v>
      </c>
      <c r="E13">
        <v>2</v>
      </c>
      <c r="F13">
        <v>2</v>
      </c>
      <c r="G13">
        <v>1</v>
      </c>
      <c r="H13">
        <v>6</v>
      </c>
      <c r="I13">
        <v>1</v>
      </c>
      <c r="J13">
        <v>1</v>
      </c>
      <c r="K13">
        <v>2</v>
      </c>
      <c r="L13">
        <v>1</v>
      </c>
      <c r="M13">
        <v>1</v>
      </c>
      <c r="N13">
        <v>2</v>
      </c>
      <c r="O13">
        <v>1</v>
      </c>
      <c r="P13">
        <v>2</v>
      </c>
      <c r="Q13">
        <v>1</v>
      </c>
      <c r="R13">
        <v>1</v>
      </c>
      <c r="S13">
        <v>1</v>
      </c>
      <c r="T13">
        <v>1</v>
      </c>
      <c r="U13">
        <v>1</v>
      </c>
      <c r="V13"/>
      <c r="W13"/>
      <c r="X13"/>
      <c r="Y13">
        <v>1</v>
      </c>
      <c r="Z13">
        <v>1</v>
      </c>
      <c r="AA13">
        <v>1</v>
      </c>
      <c r="AB13"/>
      <c r="AC13"/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1</v>
      </c>
      <c r="AQ13">
        <v>1</v>
      </c>
      <c r="AR13">
        <v>4</v>
      </c>
      <c r="AS13">
        <v>1</v>
      </c>
      <c r="AT13">
        <v>1</v>
      </c>
      <c r="AU13">
        <v>2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470</v>
      </c>
    </row>
    <row r="14" spans="1:53" ht="15" x14ac:dyDescent="0.25">
      <c r="A14" s="1">
        <v>1382</v>
      </c>
      <c r="B14">
        <v>5</v>
      </c>
      <c r="C14">
        <v>2</v>
      </c>
      <c r="D14">
        <v>5</v>
      </c>
      <c r="E14">
        <v>5</v>
      </c>
      <c r="F14">
        <v>2</v>
      </c>
      <c r="G14">
        <v>1</v>
      </c>
      <c r="H14">
        <v>6</v>
      </c>
      <c r="I14">
        <v>1</v>
      </c>
      <c r="J14">
        <v>1</v>
      </c>
      <c r="K14">
        <v>2</v>
      </c>
      <c r="L14">
        <v>1</v>
      </c>
      <c r="M14">
        <v>4</v>
      </c>
      <c r="N14">
        <v>2</v>
      </c>
      <c r="O14">
        <v>1</v>
      </c>
      <c r="P14">
        <v>1</v>
      </c>
      <c r="Q14">
        <v>1</v>
      </c>
      <c r="R14">
        <v>1</v>
      </c>
      <c r="S14">
        <v>2</v>
      </c>
      <c r="T14">
        <v>1</v>
      </c>
      <c r="U14">
        <v>1</v>
      </c>
      <c r="V14"/>
      <c r="W14"/>
      <c r="X14"/>
      <c r="Y14">
        <v>2</v>
      </c>
      <c r="Z14">
        <v>1</v>
      </c>
      <c r="AA14">
        <v>1</v>
      </c>
      <c r="AB14"/>
      <c r="AC14"/>
      <c r="AD14">
        <v>1</v>
      </c>
      <c r="AE14">
        <v>1</v>
      </c>
      <c r="AF14">
        <v>1</v>
      </c>
      <c r="AG14">
        <v>2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1</v>
      </c>
      <c r="AY14">
        <v>3</v>
      </c>
      <c r="AZ14">
        <v>1</v>
      </c>
      <c r="BA14">
        <v>470</v>
      </c>
    </row>
    <row r="15" spans="1:53" ht="15" x14ac:dyDescent="0.25">
      <c r="A15" s="1">
        <v>1383</v>
      </c>
      <c r="B15">
        <v>2</v>
      </c>
      <c r="C15">
        <v>1</v>
      </c>
      <c r="D15">
        <v>3</v>
      </c>
      <c r="E15">
        <v>2</v>
      </c>
      <c r="F15">
        <v>2</v>
      </c>
      <c r="G15">
        <v>1</v>
      </c>
      <c r="H15">
        <v>5</v>
      </c>
      <c r="I15">
        <v>1</v>
      </c>
      <c r="J15">
        <v>2</v>
      </c>
      <c r="K15">
        <v>2</v>
      </c>
      <c r="L15">
        <v>1</v>
      </c>
      <c r="M15">
        <v>1</v>
      </c>
      <c r="N15">
        <v>2</v>
      </c>
      <c r="O15">
        <v>3</v>
      </c>
      <c r="P15">
        <v>3</v>
      </c>
      <c r="Q15">
        <v>1</v>
      </c>
      <c r="R15">
        <v>1</v>
      </c>
      <c r="S15">
        <v>2</v>
      </c>
      <c r="T15">
        <v>1</v>
      </c>
      <c r="U15">
        <v>1</v>
      </c>
      <c r="V15"/>
      <c r="W15"/>
      <c r="X15"/>
      <c r="Y15">
        <v>1</v>
      </c>
      <c r="Z15">
        <v>1</v>
      </c>
      <c r="AA15">
        <v>1</v>
      </c>
      <c r="AB15"/>
      <c r="AC15"/>
      <c r="AD15">
        <v>1</v>
      </c>
      <c r="AE15">
        <v>1</v>
      </c>
      <c r="AF15">
        <v>1</v>
      </c>
      <c r="AG15">
        <v>2</v>
      </c>
      <c r="AH15">
        <v>2</v>
      </c>
      <c r="AI15">
        <v>2</v>
      </c>
      <c r="AJ15">
        <v>1</v>
      </c>
      <c r="AK15">
        <v>1</v>
      </c>
      <c r="AL15">
        <v>1</v>
      </c>
      <c r="AM15">
        <v>1</v>
      </c>
      <c r="AN15">
        <v>2</v>
      </c>
      <c r="AO15">
        <v>1</v>
      </c>
      <c r="AP15">
        <v>1</v>
      </c>
      <c r="AQ15">
        <v>1</v>
      </c>
      <c r="AR15">
        <v>5</v>
      </c>
      <c r="AS15">
        <v>1</v>
      </c>
      <c r="AT15">
        <v>1</v>
      </c>
      <c r="AU15">
        <v>2</v>
      </c>
      <c r="AV15">
        <v>2</v>
      </c>
      <c r="AW15">
        <v>2</v>
      </c>
      <c r="AX15">
        <v>1</v>
      </c>
      <c r="AY15">
        <v>2</v>
      </c>
      <c r="AZ15">
        <v>1</v>
      </c>
      <c r="BA15">
        <v>470</v>
      </c>
    </row>
    <row r="16" spans="1:53" ht="15" x14ac:dyDescent="0.25">
      <c r="A16" s="1">
        <v>1384</v>
      </c>
      <c r="B16">
        <v>4</v>
      </c>
      <c r="C16">
        <v>2</v>
      </c>
      <c r="D16">
        <v>5</v>
      </c>
      <c r="E16">
        <v>4</v>
      </c>
      <c r="F16">
        <v>2</v>
      </c>
      <c r="G16">
        <v>1</v>
      </c>
      <c r="H16">
        <v>5</v>
      </c>
      <c r="I16">
        <v>1</v>
      </c>
      <c r="J16">
        <v>1</v>
      </c>
      <c r="K16">
        <v>2</v>
      </c>
      <c r="L16">
        <v>1</v>
      </c>
      <c r="M16">
        <v>4</v>
      </c>
      <c r="N16">
        <v>2</v>
      </c>
      <c r="O16">
        <v>1</v>
      </c>
      <c r="P16">
        <v>4</v>
      </c>
      <c r="Q16">
        <v>2</v>
      </c>
      <c r="R16">
        <v>2</v>
      </c>
      <c r="S16">
        <v>3</v>
      </c>
      <c r="T16">
        <v>1</v>
      </c>
      <c r="U16">
        <v>1</v>
      </c>
      <c r="V16"/>
      <c r="W16"/>
      <c r="X16"/>
      <c r="Y16">
        <v>2</v>
      </c>
      <c r="Z16">
        <v>2</v>
      </c>
      <c r="AA16">
        <v>1</v>
      </c>
      <c r="AB16"/>
      <c r="AC16"/>
      <c r="AD16">
        <v>1</v>
      </c>
      <c r="AE16">
        <v>1</v>
      </c>
      <c r="AF16">
        <v>1</v>
      </c>
      <c r="AG16">
        <v>4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2</v>
      </c>
      <c r="AP16">
        <v>2</v>
      </c>
      <c r="AQ16">
        <v>1</v>
      </c>
      <c r="AR16">
        <v>4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2</v>
      </c>
      <c r="AY16">
        <v>3</v>
      </c>
      <c r="AZ16">
        <v>1</v>
      </c>
      <c r="BA16">
        <v>470</v>
      </c>
    </row>
    <row r="17" spans="1:53" ht="15" x14ac:dyDescent="0.25">
      <c r="A17" s="1">
        <v>1385</v>
      </c>
      <c r="B17">
        <v>1</v>
      </c>
      <c r="C17">
        <v>1</v>
      </c>
      <c r="D17">
        <v>2</v>
      </c>
      <c r="E17">
        <v>2</v>
      </c>
      <c r="F17">
        <v>2</v>
      </c>
      <c r="G17">
        <v>1</v>
      </c>
      <c r="H17">
        <v>5</v>
      </c>
      <c r="I17">
        <v>1</v>
      </c>
      <c r="J17">
        <v>2</v>
      </c>
      <c r="K17">
        <v>2</v>
      </c>
      <c r="L17">
        <v>1</v>
      </c>
      <c r="M17">
        <v>3</v>
      </c>
      <c r="N17">
        <v>1</v>
      </c>
      <c r="O17">
        <v>2</v>
      </c>
      <c r="P17">
        <v>2</v>
      </c>
      <c r="Q17">
        <v>1</v>
      </c>
      <c r="R17">
        <v>1</v>
      </c>
      <c r="S17">
        <v>2</v>
      </c>
      <c r="T17">
        <v>1</v>
      </c>
      <c r="U17">
        <v>2</v>
      </c>
      <c r="V17"/>
      <c r="W17"/>
      <c r="X17"/>
      <c r="Y17">
        <v>2</v>
      </c>
      <c r="Z17">
        <v>2</v>
      </c>
      <c r="AA17">
        <v>1</v>
      </c>
      <c r="AB17"/>
      <c r="AC17"/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2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470</v>
      </c>
    </row>
    <row r="18" spans="1:53" ht="15" x14ac:dyDescent="0.25">
      <c r="A18" s="1">
        <v>1386</v>
      </c>
      <c r="B18">
        <v>5</v>
      </c>
      <c r="C18">
        <v>2</v>
      </c>
      <c r="D18">
        <v>7</v>
      </c>
      <c r="E18">
        <v>3</v>
      </c>
      <c r="F18">
        <v>2</v>
      </c>
      <c r="G18">
        <v>1</v>
      </c>
      <c r="H18">
        <v>5</v>
      </c>
      <c r="I18">
        <v>1</v>
      </c>
      <c r="J18">
        <v>1</v>
      </c>
      <c r="K18">
        <v>2</v>
      </c>
      <c r="L18">
        <v>1</v>
      </c>
      <c r="M18">
        <v>4</v>
      </c>
      <c r="N18">
        <v>2</v>
      </c>
      <c r="O18">
        <v>1</v>
      </c>
      <c r="P18">
        <v>1</v>
      </c>
      <c r="Q18">
        <v>1</v>
      </c>
      <c r="R18">
        <v>1</v>
      </c>
      <c r="S18">
        <v>3</v>
      </c>
      <c r="T18">
        <v>1</v>
      </c>
      <c r="U18">
        <v>1</v>
      </c>
      <c r="V18"/>
      <c r="W18"/>
      <c r="X18"/>
      <c r="Y18">
        <v>2</v>
      </c>
      <c r="Z18">
        <v>1</v>
      </c>
      <c r="AA18">
        <v>1</v>
      </c>
      <c r="AB18"/>
      <c r="AC18"/>
      <c r="AD18">
        <v>1</v>
      </c>
      <c r="AE18">
        <v>1</v>
      </c>
      <c r="AF18">
        <v>1</v>
      </c>
      <c r="AG18">
        <v>4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2</v>
      </c>
      <c r="AN18">
        <v>1</v>
      </c>
      <c r="AO18">
        <v>1</v>
      </c>
      <c r="AP18">
        <v>1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1</v>
      </c>
      <c r="AY18">
        <v>3</v>
      </c>
      <c r="AZ18">
        <v>1</v>
      </c>
      <c r="BA18">
        <v>470</v>
      </c>
    </row>
    <row r="19" spans="1:53" ht="15" x14ac:dyDescent="0.25">
      <c r="A19" s="1">
        <v>1387</v>
      </c>
      <c r="B19">
        <v>2</v>
      </c>
      <c r="C19">
        <v>1</v>
      </c>
      <c r="D19">
        <v>4</v>
      </c>
      <c r="E19">
        <v>3</v>
      </c>
      <c r="F19">
        <v>2</v>
      </c>
      <c r="G19">
        <v>1</v>
      </c>
      <c r="H19">
        <v>4</v>
      </c>
      <c r="I19">
        <v>1</v>
      </c>
      <c r="J19">
        <v>1</v>
      </c>
      <c r="K19">
        <v>2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/>
      <c r="W19"/>
      <c r="X19"/>
      <c r="Y19">
        <v>2</v>
      </c>
      <c r="Z19">
        <v>2</v>
      </c>
      <c r="AA19">
        <v>1</v>
      </c>
      <c r="AB19"/>
      <c r="AC19"/>
      <c r="AD19">
        <v>1</v>
      </c>
      <c r="AE19">
        <v>1</v>
      </c>
      <c r="AF19">
        <v>1</v>
      </c>
      <c r="AG19">
        <v>2</v>
      </c>
      <c r="AH19">
        <v>2</v>
      </c>
      <c r="AI19">
        <v>1</v>
      </c>
      <c r="AJ19">
        <v>1</v>
      </c>
      <c r="AK19">
        <v>1</v>
      </c>
      <c r="AL19">
        <v>1</v>
      </c>
      <c r="AM19">
        <v>2</v>
      </c>
      <c r="AN19">
        <v>2</v>
      </c>
      <c r="AO19">
        <v>1</v>
      </c>
      <c r="AP19">
        <v>1</v>
      </c>
      <c r="AQ19">
        <v>1</v>
      </c>
      <c r="AR19">
        <v>4</v>
      </c>
      <c r="AS19">
        <v>1</v>
      </c>
      <c r="AT19">
        <v>1</v>
      </c>
      <c r="AU19">
        <v>2</v>
      </c>
      <c r="AV19">
        <v>1</v>
      </c>
      <c r="AW19">
        <v>1</v>
      </c>
      <c r="AX19">
        <v>1</v>
      </c>
      <c r="AY19">
        <v>3</v>
      </c>
      <c r="AZ19">
        <v>1</v>
      </c>
      <c r="BA19">
        <v>470</v>
      </c>
    </row>
    <row r="20" spans="1:53" ht="15" x14ac:dyDescent="0.25">
      <c r="A20" s="1">
        <v>1388</v>
      </c>
      <c r="B20">
        <v>5</v>
      </c>
      <c r="C20">
        <v>1</v>
      </c>
      <c r="D20">
        <v>9</v>
      </c>
      <c r="E20">
        <v>7</v>
      </c>
      <c r="F20">
        <v>2</v>
      </c>
      <c r="G20">
        <v>1</v>
      </c>
      <c r="H20">
        <v>5</v>
      </c>
      <c r="I20">
        <v>1</v>
      </c>
      <c r="J20">
        <v>1</v>
      </c>
      <c r="K20">
        <v>2</v>
      </c>
      <c r="L20">
        <v>1</v>
      </c>
      <c r="M20">
        <v>2</v>
      </c>
      <c r="N20">
        <v>2</v>
      </c>
      <c r="O20">
        <v>2</v>
      </c>
      <c r="P20">
        <v>1</v>
      </c>
      <c r="Q20">
        <v>1</v>
      </c>
      <c r="R20">
        <v>2</v>
      </c>
      <c r="S20">
        <v>2</v>
      </c>
      <c r="T20">
        <v>1</v>
      </c>
      <c r="U20">
        <v>1</v>
      </c>
      <c r="V20"/>
      <c r="W20"/>
      <c r="X20"/>
      <c r="Y20">
        <v>1</v>
      </c>
      <c r="Z20">
        <v>2</v>
      </c>
      <c r="AA20">
        <v>1</v>
      </c>
      <c r="AB20"/>
      <c r="AC20"/>
      <c r="AD20">
        <v>1</v>
      </c>
      <c r="AE20">
        <v>1</v>
      </c>
      <c r="AF20">
        <v>1</v>
      </c>
      <c r="AG20">
        <v>3</v>
      </c>
      <c r="AH20">
        <v>2</v>
      </c>
      <c r="AI20">
        <v>1</v>
      </c>
      <c r="AJ20">
        <v>1</v>
      </c>
      <c r="AK20">
        <v>1</v>
      </c>
      <c r="AL20">
        <v>2</v>
      </c>
      <c r="AM20">
        <v>2</v>
      </c>
      <c r="AN20">
        <v>1</v>
      </c>
      <c r="AO20">
        <v>1</v>
      </c>
      <c r="AP20">
        <v>2</v>
      </c>
      <c r="AQ20">
        <v>1</v>
      </c>
      <c r="AR20">
        <v>5</v>
      </c>
      <c r="AS20">
        <v>1</v>
      </c>
      <c r="AT20">
        <v>1</v>
      </c>
      <c r="AU20">
        <v>2</v>
      </c>
      <c r="AV20">
        <v>1</v>
      </c>
      <c r="AW20">
        <v>1</v>
      </c>
      <c r="AX20">
        <v>1</v>
      </c>
      <c r="AY20">
        <v>3</v>
      </c>
      <c r="AZ20">
        <v>1</v>
      </c>
      <c r="BA20">
        <v>470</v>
      </c>
    </row>
    <row r="21" spans="1:53" ht="15" x14ac:dyDescent="0.25">
      <c r="A21" s="1">
        <v>1389</v>
      </c>
      <c r="B21">
        <v>5</v>
      </c>
      <c r="C21">
        <v>2</v>
      </c>
      <c r="D21">
        <v>7</v>
      </c>
      <c r="E21">
        <v>5</v>
      </c>
      <c r="F21">
        <v>2</v>
      </c>
      <c r="G21">
        <v>1</v>
      </c>
      <c r="H21">
        <v>6</v>
      </c>
      <c r="I21">
        <v>1</v>
      </c>
      <c r="J21">
        <v>1</v>
      </c>
      <c r="K21">
        <v>1</v>
      </c>
      <c r="L21">
        <v>1</v>
      </c>
      <c r="M21">
        <v>4</v>
      </c>
      <c r="N21">
        <v>2</v>
      </c>
      <c r="O21">
        <v>1</v>
      </c>
      <c r="P21">
        <v>1</v>
      </c>
      <c r="Q21">
        <v>1</v>
      </c>
      <c r="R21">
        <v>2</v>
      </c>
      <c r="S21">
        <v>3</v>
      </c>
      <c r="T21">
        <v>1</v>
      </c>
      <c r="U21">
        <v>1</v>
      </c>
      <c r="V21"/>
      <c r="W21"/>
      <c r="X21"/>
      <c r="Y21">
        <v>2</v>
      </c>
      <c r="Z21">
        <v>1</v>
      </c>
      <c r="AA21">
        <v>1</v>
      </c>
      <c r="AB21"/>
      <c r="AC21"/>
      <c r="AD21">
        <v>2</v>
      </c>
      <c r="AE21">
        <v>2</v>
      </c>
      <c r="AF21">
        <v>2</v>
      </c>
      <c r="AG21">
        <v>2</v>
      </c>
      <c r="AH21">
        <v>2</v>
      </c>
      <c r="AI21">
        <v>1</v>
      </c>
      <c r="AJ21">
        <v>1</v>
      </c>
      <c r="AK21">
        <v>1</v>
      </c>
      <c r="AL21">
        <v>2</v>
      </c>
      <c r="AM21">
        <v>2</v>
      </c>
      <c r="AN21">
        <v>1</v>
      </c>
      <c r="AO21">
        <v>1</v>
      </c>
      <c r="AP21">
        <v>2</v>
      </c>
      <c r="AQ21">
        <v>1</v>
      </c>
      <c r="AR21">
        <v>5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2</v>
      </c>
      <c r="AY21">
        <v>4</v>
      </c>
      <c r="AZ21">
        <v>5</v>
      </c>
      <c r="BA21">
        <v>470</v>
      </c>
    </row>
    <row r="22" spans="1:53" ht="15" x14ac:dyDescent="0.25">
      <c r="A22" s="1">
        <v>1390</v>
      </c>
      <c r="B22">
        <v>2</v>
      </c>
      <c r="C22">
        <v>2</v>
      </c>
      <c r="D22">
        <v>3</v>
      </c>
      <c r="E22">
        <v>3</v>
      </c>
      <c r="F22">
        <v>2</v>
      </c>
      <c r="G22">
        <v>1</v>
      </c>
      <c r="H22">
        <v>5</v>
      </c>
      <c r="I22">
        <v>1</v>
      </c>
      <c r="J22">
        <v>1</v>
      </c>
      <c r="K22">
        <v>2</v>
      </c>
      <c r="L22">
        <v>1</v>
      </c>
      <c r="M22">
        <v>4</v>
      </c>
      <c r="N22">
        <v>2</v>
      </c>
      <c r="O22">
        <v>2</v>
      </c>
      <c r="P22">
        <v>1</v>
      </c>
      <c r="Q22">
        <v>2</v>
      </c>
      <c r="R22">
        <v>1</v>
      </c>
      <c r="S22">
        <v>2</v>
      </c>
      <c r="T22">
        <v>1</v>
      </c>
      <c r="U22">
        <v>1</v>
      </c>
      <c r="V22"/>
      <c r="W22"/>
      <c r="X22"/>
      <c r="Y22">
        <v>3</v>
      </c>
      <c r="Z22">
        <v>2</v>
      </c>
      <c r="AA22">
        <v>1</v>
      </c>
      <c r="AB22"/>
      <c r="AC22"/>
      <c r="AD22">
        <v>2</v>
      </c>
      <c r="AE22">
        <v>2</v>
      </c>
      <c r="AF22">
        <v>2</v>
      </c>
      <c r="AG22">
        <v>1</v>
      </c>
      <c r="AH22">
        <v>4</v>
      </c>
      <c r="AI22">
        <v>1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1</v>
      </c>
      <c r="AR22">
        <v>4</v>
      </c>
      <c r="AS22">
        <v>1</v>
      </c>
      <c r="AT22">
        <v>2</v>
      </c>
      <c r="AU22">
        <v>2</v>
      </c>
      <c r="AV22">
        <v>1</v>
      </c>
      <c r="AW22">
        <v>1</v>
      </c>
      <c r="AX22">
        <v>2</v>
      </c>
      <c r="AY22">
        <v>3</v>
      </c>
      <c r="AZ22">
        <v>1</v>
      </c>
      <c r="BA22">
        <v>470</v>
      </c>
    </row>
    <row r="23" spans="1:53" ht="15" x14ac:dyDescent="0.25">
      <c r="A23" s="1">
        <v>1391</v>
      </c>
      <c r="B23">
        <v>6</v>
      </c>
      <c r="C23">
        <v>1</v>
      </c>
      <c r="D23">
        <v>9</v>
      </c>
      <c r="E23">
        <v>5</v>
      </c>
      <c r="F23">
        <v>4</v>
      </c>
      <c r="G23">
        <v>1</v>
      </c>
      <c r="H23">
        <v>6</v>
      </c>
      <c r="I23">
        <v>1</v>
      </c>
      <c r="J23">
        <v>1</v>
      </c>
      <c r="K23">
        <v>2</v>
      </c>
      <c r="L23">
        <v>1</v>
      </c>
      <c r="M23">
        <v>4</v>
      </c>
      <c r="N23">
        <v>3</v>
      </c>
      <c r="O23">
        <v>1</v>
      </c>
      <c r="P23">
        <v>1</v>
      </c>
      <c r="Q23">
        <v>1</v>
      </c>
      <c r="R23">
        <v>1</v>
      </c>
      <c r="S23">
        <v>3</v>
      </c>
      <c r="T23">
        <v>1</v>
      </c>
      <c r="U23">
        <v>2</v>
      </c>
      <c r="V23"/>
      <c r="W23"/>
      <c r="X23"/>
      <c r="Y23"/>
      <c r="Z23"/>
      <c r="AA23"/>
      <c r="AB23"/>
      <c r="AC23"/>
      <c r="AD23">
        <v>1</v>
      </c>
      <c r="AE23">
        <v>1</v>
      </c>
      <c r="AF23">
        <v>1</v>
      </c>
      <c r="AG23">
        <v>2</v>
      </c>
      <c r="AH23">
        <v>1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4</v>
      </c>
      <c r="AO23">
        <v>1</v>
      </c>
      <c r="AP23">
        <v>3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2</v>
      </c>
      <c r="AY23">
        <v>4</v>
      </c>
      <c r="AZ23">
        <v>5</v>
      </c>
      <c r="BA23">
        <v>470</v>
      </c>
    </row>
    <row r="24" spans="1:53" ht="15" x14ac:dyDescent="0.25">
      <c r="A24" s="1">
        <v>1392</v>
      </c>
      <c r="B24">
        <v>2</v>
      </c>
      <c r="C24">
        <v>2</v>
      </c>
      <c r="D24">
        <v>3</v>
      </c>
      <c r="E24">
        <v>3</v>
      </c>
      <c r="F24">
        <v>2</v>
      </c>
      <c r="G24">
        <v>1</v>
      </c>
      <c r="H24">
        <v>5</v>
      </c>
      <c r="I24">
        <v>2</v>
      </c>
      <c r="J24">
        <v>2</v>
      </c>
      <c r="K24">
        <v>1</v>
      </c>
      <c r="L24">
        <v>1</v>
      </c>
      <c r="M24">
        <v>1</v>
      </c>
      <c r="N24">
        <v>2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/>
      <c r="W24"/>
      <c r="X24"/>
      <c r="Y24">
        <v>2</v>
      </c>
      <c r="Z24">
        <v>1</v>
      </c>
      <c r="AA24">
        <v>1</v>
      </c>
      <c r="AB24"/>
      <c r="AC24"/>
      <c r="AD24">
        <v>2</v>
      </c>
      <c r="AE24">
        <v>1</v>
      </c>
      <c r="AF24">
        <v>1</v>
      </c>
      <c r="AG24">
        <v>2</v>
      </c>
      <c r="AH24">
        <v>3</v>
      </c>
      <c r="AI24">
        <v>1</v>
      </c>
      <c r="AJ24">
        <v>1</v>
      </c>
      <c r="AK24">
        <v>2</v>
      </c>
      <c r="AL24">
        <v>2</v>
      </c>
      <c r="AM24">
        <v>3</v>
      </c>
      <c r="AN24">
        <v>1</v>
      </c>
      <c r="AO24">
        <v>1</v>
      </c>
      <c r="AP24">
        <v>2</v>
      </c>
      <c r="AQ24">
        <v>1</v>
      </c>
      <c r="AR24">
        <v>5</v>
      </c>
      <c r="AS24">
        <v>1</v>
      </c>
      <c r="AT24">
        <v>1</v>
      </c>
      <c r="AU24">
        <v>3</v>
      </c>
      <c r="AV24">
        <v>1</v>
      </c>
      <c r="AW24">
        <v>1</v>
      </c>
      <c r="AX24">
        <v>2</v>
      </c>
      <c r="AY24">
        <v>3</v>
      </c>
      <c r="AZ24">
        <v>1</v>
      </c>
      <c r="BA24">
        <v>470</v>
      </c>
    </row>
    <row r="25" spans="1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2:53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2:53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2:53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2:53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2:53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2:53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  <row r="360" spans="2:53" ht="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</row>
    <row r="361" spans="2:53" ht="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</row>
    <row r="362" spans="2:53" ht="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</row>
    <row r="363" spans="2:53" ht="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</row>
    <row r="364" spans="2:53" ht="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</row>
    <row r="365" spans="2:53" ht="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</row>
    <row r="366" spans="2:53" ht="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</row>
    <row r="367" spans="2:53" ht="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</row>
    <row r="368" spans="2:53" ht="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</row>
    <row r="369" spans="2:53" ht="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</row>
    <row r="370" spans="2:53" ht="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</row>
    <row r="371" spans="2:53" ht="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</row>
    <row r="372" spans="2:53" ht="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</row>
  </sheetData>
  <autoFilter ref="A1:BA32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8"/>
  <sheetViews>
    <sheetView topLeftCell="R1" workbookViewId="0">
      <selection activeCell="AC36" sqref="AC36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1429</v>
      </c>
      <c r="B3" s="141">
        <v>3</v>
      </c>
      <c r="C3" s="141">
        <v>2</v>
      </c>
      <c r="D3" s="141">
        <v>5</v>
      </c>
      <c r="E3" s="141">
        <v>5</v>
      </c>
      <c r="F3" s="141">
        <v>2</v>
      </c>
      <c r="G3" s="141">
        <v>1</v>
      </c>
      <c r="H3" s="141">
        <v>6</v>
      </c>
      <c r="I3" s="141">
        <v>1</v>
      </c>
      <c r="J3" s="141">
        <v>2</v>
      </c>
      <c r="K3" s="141">
        <v>2</v>
      </c>
      <c r="L3" s="141">
        <v>1</v>
      </c>
      <c r="M3" s="141">
        <v>3</v>
      </c>
      <c r="N3" s="141">
        <v>2</v>
      </c>
      <c r="O3" s="141">
        <v>3</v>
      </c>
      <c r="P3" s="141">
        <v>3</v>
      </c>
      <c r="Q3" s="141">
        <v>1</v>
      </c>
      <c r="R3" s="141">
        <v>3</v>
      </c>
      <c r="S3" s="141">
        <v>3</v>
      </c>
      <c r="T3" s="141">
        <v>1</v>
      </c>
      <c r="U3" s="141">
        <v>3</v>
      </c>
      <c r="V3" s="141"/>
      <c r="W3" s="141"/>
      <c r="X3" s="141"/>
      <c r="Y3" s="141">
        <v>2</v>
      </c>
      <c r="Z3" s="141">
        <v>2</v>
      </c>
      <c r="AA3" s="141">
        <v>1</v>
      </c>
      <c r="AB3" s="141"/>
      <c r="AC3" s="141"/>
      <c r="AD3" s="141">
        <v>3</v>
      </c>
      <c r="AE3" s="141">
        <v>3</v>
      </c>
      <c r="AF3" s="141">
        <v>2</v>
      </c>
      <c r="AG3" s="141">
        <v>1</v>
      </c>
      <c r="AH3" s="141">
        <v>2</v>
      </c>
      <c r="AI3" s="141">
        <v>1</v>
      </c>
      <c r="AJ3" s="141">
        <v>2</v>
      </c>
      <c r="AK3" s="141">
        <v>1</v>
      </c>
      <c r="AL3" s="141">
        <v>2</v>
      </c>
      <c r="AM3" s="141">
        <v>1</v>
      </c>
      <c r="AN3" s="141">
        <v>2</v>
      </c>
      <c r="AO3" s="141">
        <v>2</v>
      </c>
      <c r="AP3" s="141">
        <v>2</v>
      </c>
      <c r="AQ3" s="141">
        <v>2</v>
      </c>
      <c r="AR3" s="141">
        <v>5</v>
      </c>
      <c r="AS3" s="141">
        <v>1</v>
      </c>
      <c r="AT3" s="141">
        <v>2</v>
      </c>
      <c r="AU3" s="141">
        <v>2</v>
      </c>
      <c r="AV3" s="141">
        <v>1</v>
      </c>
      <c r="AW3" s="141">
        <v>1</v>
      </c>
      <c r="AX3" s="141">
        <v>2</v>
      </c>
      <c r="AY3" s="141">
        <v>2</v>
      </c>
      <c r="AZ3" s="141">
        <v>2</v>
      </c>
      <c r="BA3" s="141">
        <v>470</v>
      </c>
    </row>
    <row r="4" spans="1:53" x14ac:dyDescent="0.2">
      <c r="A4" s="139">
        <v>1430</v>
      </c>
      <c r="B4" s="141">
        <v>2</v>
      </c>
      <c r="C4" s="141">
        <v>1</v>
      </c>
      <c r="D4" s="141">
        <v>2</v>
      </c>
      <c r="E4" s="141">
        <v>2</v>
      </c>
      <c r="F4" s="141">
        <v>2</v>
      </c>
      <c r="G4" s="141">
        <v>1</v>
      </c>
      <c r="H4" s="141">
        <v>5</v>
      </c>
      <c r="I4" s="141">
        <v>2</v>
      </c>
      <c r="J4" s="141">
        <v>2</v>
      </c>
      <c r="K4" s="141">
        <v>1</v>
      </c>
      <c r="L4" s="141">
        <v>1</v>
      </c>
      <c r="M4" s="141">
        <v>4</v>
      </c>
      <c r="N4" s="141">
        <v>2</v>
      </c>
      <c r="O4" s="141">
        <v>3</v>
      </c>
      <c r="P4" s="141">
        <v>3</v>
      </c>
      <c r="Q4" s="141">
        <v>2</v>
      </c>
      <c r="R4" s="141">
        <v>3</v>
      </c>
      <c r="S4" s="141">
        <v>3</v>
      </c>
      <c r="T4" s="141">
        <v>1</v>
      </c>
      <c r="U4" s="141">
        <v>2</v>
      </c>
      <c r="V4" s="141"/>
      <c r="W4" s="141"/>
      <c r="X4" s="141"/>
      <c r="Y4" s="141">
        <v>2</v>
      </c>
      <c r="Z4" s="141">
        <v>2</v>
      </c>
      <c r="AA4" s="141">
        <v>2</v>
      </c>
      <c r="AB4" s="141"/>
      <c r="AC4" s="141"/>
      <c r="AD4" s="141">
        <v>1</v>
      </c>
      <c r="AE4" s="141">
        <v>1</v>
      </c>
      <c r="AF4" s="141">
        <v>1</v>
      </c>
      <c r="AG4" s="141">
        <v>1</v>
      </c>
      <c r="AH4" s="141">
        <v>3</v>
      </c>
      <c r="AI4" s="141">
        <v>2</v>
      </c>
      <c r="AJ4" s="141">
        <v>2</v>
      </c>
      <c r="AK4" s="141">
        <v>2</v>
      </c>
      <c r="AL4" s="141">
        <v>2</v>
      </c>
      <c r="AM4" s="141">
        <v>2</v>
      </c>
      <c r="AN4" s="141">
        <v>1</v>
      </c>
      <c r="AO4" s="141">
        <v>2</v>
      </c>
      <c r="AP4" s="141">
        <v>2</v>
      </c>
      <c r="AQ4" s="141">
        <v>1</v>
      </c>
      <c r="AR4" s="141">
        <v>4</v>
      </c>
      <c r="AS4" s="141">
        <v>2</v>
      </c>
      <c r="AT4" s="141">
        <v>2</v>
      </c>
      <c r="AU4" s="141">
        <v>2</v>
      </c>
      <c r="AV4" s="141">
        <v>1</v>
      </c>
      <c r="AW4" s="141">
        <v>1</v>
      </c>
      <c r="AX4" s="141">
        <v>2</v>
      </c>
      <c r="AY4" s="141">
        <v>4</v>
      </c>
      <c r="AZ4" s="141">
        <v>5</v>
      </c>
      <c r="BA4" s="141">
        <v>470</v>
      </c>
    </row>
    <row r="5" spans="1:53" x14ac:dyDescent="0.2">
      <c r="A5" s="139">
        <v>1431</v>
      </c>
      <c r="B5" s="141">
        <v>1</v>
      </c>
      <c r="C5" s="141">
        <v>1</v>
      </c>
      <c r="D5" s="141">
        <v>2</v>
      </c>
      <c r="E5" s="141">
        <v>2</v>
      </c>
      <c r="F5" s="141">
        <v>1</v>
      </c>
      <c r="G5" s="141">
        <v>1</v>
      </c>
      <c r="H5" s="141">
        <v>4</v>
      </c>
      <c r="I5" s="141">
        <v>2</v>
      </c>
      <c r="J5" s="141">
        <v>1</v>
      </c>
      <c r="K5" s="141">
        <v>2</v>
      </c>
      <c r="L5" s="141">
        <v>2</v>
      </c>
      <c r="M5" s="141">
        <v>1</v>
      </c>
      <c r="N5" s="141">
        <v>1</v>
      </c>
      <c r="O5" s="141">
        <v>1</v>
      </c>
      <c r="P5" s="141">
        <v>2</v>
      </c>
      <c r="Q5" s="141">
        <v>1</v>
      </c>
      <c r="R5" s="141">
        <v>1</v>
      </c>
      <c r="S5" s="141">
        <v>2</v>
      </c>
      <c r="T5" s="141">
        <v>1</v>
      </c>
      <c r="U5" s="141">
        <v>1</v>
      </c>
      <c r="V5" s="141"/>
      <c r="W5" s="141"/>
      <c r="X5" s="141"/>
      <c r="Y5" s="141"/>
      <c r="Z5" s="141"/>
      <c r="AA5" s="141"/>
      <c r="AB5" s="141">
        <v>2</v>
      </c>
      <c r="AC5" s="141">
        <v>2</v>
      </c>
      <c r="AD5" s="141">
        <v>1</v>
      </c>
      <c r="AE5" s="141">
        <v>2</v>
      </c>
      <c r="AF5" s="141">
        <v>2</v>
      </c>
      <c r="AG5" s="141">
        <v>2</v>
      </c>
      <c r="AH5" s="141">
        <v>2</v>
      </c>
      <c r="AI5" s="141">
        <v>1</v>
      </c>
      <c r="AJ5" s="141">
        <v>1</v>
      </c>
      <c r="AK5" s="141">
        <v>1</v>
      </c>
      <c r="AL5" s="141">
        <v>2</v>
      </c>
      <c r="AM5" s="141">
        <v>1</v>
      </c>
      <c r="AN5" s="141">
        <v>1</v>
      </c>
      <c r="AO5" s="141">
        <v>2</v>
      </c>
      <c r="AP5" s="141">
        <v>1</v>
      </c>
      <c r="AQ5" s="141">
        <v>1</v>
      </c>
      <c r="AR5" s="141">
        <v>5</v>
      </c>
      <c r="AS5" s="141">
        <v>2</v>
      </c>
      <c r="AT5" s="141">
        <v>2</v>
      </c>
      <c r="AU5" s="141">
        <v>2</v>
      </c>
      <c r="AV5" s="141">
        <v>3</v>
      </c>
      <c r="AW5" s="141">
        <v>1</v>
      </c>
      <c r="AX5" s="141">
        <v>1</v>
      </c>
      <c r="AY5" s="141">
        <v>3</v>
      </c>
      <c r="AZ5" s="141">
        <v>1</v>
      </c>
      <c r="BA5" s="141">
        <v>470</v>
      </c>
    </row>
    <row r="6" spans="1:53" x14ac:dyDescent="0.2">
      <c r="A6" s="139">
        <v>1432</v>
      </c>
      <c r="B6" s="141">
        <v>2</v>
      </c>
      <c r="C6" s="141">
        <v>2</v>
      </c>
      <c r="D6" s="141">
        <v>3</v>
      </c>
      <c r="E6" s="141">
        <v>3</v>
      </c>
      <c r="F6" s="141">
        <v>2</v>
      </c>
      <c r="G6" s="141">
        <v>1</v>
      </c>
      <c r="H6" s="141">
        <v>5</v>
      </c>
      <c r="I6" s="141">
        <v>3</v>
      </c>
      <c r="J6" s="141">
        <v>2</v>
      </c>
      <c r="K6" s="141">
        <v>1</v>
      </c>
      <c r="L6" s="141">
        <v>1</v>
      </c>
      <c r="M6" s="141">
        <v>1</v>
      </c>
      <c r="N6" s="141">
        <v>2</v>
      </c>
      <c r="O6" s="141">
        <v>3</v>
      </c>
      <c r="P6" s="141">
        <v>3</v>
      </c>
      <c r="Q6" s="141">
        <v>1</v>
      </c>
      <c r="R6" s="141">
        <v>2</v>
      </c>
      <c r="S6" s="141">
        <v>1</v>
      </c>
      <c r="T6" s="141">
        <v>2</v>
      </c>
      <c r="U6" s="141">
        <v>3</v>
      </c>
      <c r="V6" s="141"/>
      <c r="W6" s="141"/>
      <c r="X6" s="141"/>
      <c r="Y6" s="141">
        <v>1</v>
      </c>
      <c r="Z6" s="141">
        <v>1</v>
      </c>
      <c r="AA6" s="141">
        <v>1</v>
      </c>
      <c r="AB6" s="141"/>
      <c r="AC6" s="141"/>
      <c r="AD6" s="141">
        <v>2</v>
      </c>
      <c r="AE6" s="141">
        <v>1</v>
      </c>
      <c r="AF6" s="141">
        <v>2</v>
      </c>
      <c r="AG6" s="141">
        <v>2</v>
      </c>
      <c r="AH6" s="141">
        <v>3</v>
      </c>
      <c r="AI6" s="141">
        <v>2</v>
      </c>
      <c r="AJ6" s="141">
        <v>2</v>
      </c>
      <c r="AK6" s="141">
        <v>2</v>
      </c>
      <c r="AL6" s="141">
        <v>2</v>
      </c>
      <c r="AM6" s="141">
        <v>2</v>
      </c>
      <c r="AN6" s="141">
        <v>2</v>
      </c>
      <c r="AO6" s="141">
        <v>1</v>
      </c>
      <c r="AP6" s="141">
        <v>1</v>
      </c>
      <c r="AQ6" s="141">
        <v>1</v>
      </c>
      <c r="AR6" s="141">
        <v>5</v>
      </c>
      <c r="AS6" s="141">
        <v>1</v>
      </c>
      <c r="AT6" s="141">
        <v>1</v>
      </c>
      <c r="AU6" s="141">
        <v>1</v>
      </c>
      <c r="AV6" s="141">
        <v>2</v>
      </c>
      <c r="AW6" s="141">
        <v>1</v>
      </c>
      <c r="AX6" s="141">
        <v>2</v>
      </c>
      <c r="AY6" s="141">
        <v>4</v>
      </c>
      <c r="AZ6" s="141">
        <v>5</v>
      </c>
      <c r="BA6" s="141">
        <v>470</v>
      </c>
    </row>
    <row r="7" spans="1:53" x14ac:dyDescent="0.2">
      <c r="A7" s="139">
        <v>1433</v>
      </c>
      <c r="B7" s="141">
        <v>3</v>
      </c>
      <c r="C7" s="141">
        <v>1</v>
      </c>
      <c r="D7" s="141">
        <v>3</v>
      </c>
      <c r="E7" s="141">
        <v>1</v>
      </c>
      <c r="F7" s="141">
        <v>2</v>
      </c>
      <c r="G7" s="141">
        <v>1</v>
      </c>
      <c r="H7" s="141">
        <v>5</v>
      </c>
      <c r="I7" s="141">
        <v>1</v>
      </c>
      <c r="J7" s="141">
        <v>1</v>
      </c>
      <c r="K7" s="141">
        <v>2</v>
      </c>
      <c r="L7" s="141">
        <v>1</v>
      </c>
      <c r="M7" s="141">
        <v>3</v>
      </c>
      <c r="N7" s="141">
        <v>1</v>
      </c>
      <c r="O7" s="141">
        <v>1</v>
      </c>
      <c r="P7" s="141">
        <v>1</v>
      </c>
      <c r="Q7" s="141">
        <v>1</v>
      </c>
      <c r="R7" s="141">
        <v>2</v>
      </c>
      <c r="S7" s="141">
        <v>2</v>
      </c>
      <c r="T7" s="141">
        <v>1</v>
      </c>
      <c r="U7" s="141">
        <v>3</v>
      </c>
      <c r="V7" s="141"/>
      <c r="W7" s="141"/>
      <c r="X7" s="141"/>
      <c r="Y7" s="141">
        <v>1</v>
      </c>
      <c r="Z7" s="141">
        <v>1</v>
      </c>
      <c r="AA7" s="141">
        <v>1</v>
      </c>
      <c r="AB7" s="141"/>
      <c r="AC7" s="141"/>
      <c r="AD7" s="141">
        <v>2</v>
      </c>
      <c r="AE7" s="141">
        <v>2</v>
      </c>
      <c r="AF7" s="141">
        <v>1</v>
      </c>
      <c r="AG7" s="141">
        <v>3</v>
      </c>
      <c r="AH7" s="141">
        <v>2</v>
      </c>
      <c r="AI7" s="141">
        <v>1</v>
      </c>
      <c r="AJ7" s="141">
        <v>1</v>
      </c>
      <c r="AK7" s="141">
        <v>1</v>
      </c>
      <c r="AL7" s="141">
        <v>1</v>
      </c>
      <c r="AM7" s="141">
        <v>2</v>
      </c>
      <c r="AN7" s="141">
        <v>1</v>
      </c>
      <c r="AO7" s="141">
        <v>1</v>
      </c>
      <c r="AP7" s="141">
        <v>1</v>
      </c>
      <c r="AQ7" s="141">
        <v>1</v>
      </c>
      <c r="AR7" s="141">
        <v>5</v>
      </c>
      <c r="AS7" s="141">
        <v>1</v>
      </c>
      <c r="AT7" s="141">
        <v>1</v>
      </c>
      <c r="AU7" s="141">
        <v>2</v>
      </c>
      <c r="AV7" s="141">
        <v>3</v>
      </c>
      <c r="AW7" s="141">
        <v>1</v>
      </c>
      <c r="AX7" s="141">
        <v>2</v>
      </c>
      <c r="AY7" s="141">
        <v>4</v>
      </c>
      <c r="AZ7" s="141">
        <v>1</v>
      </c>
      <c r="BA7" s="141">
        <v>470</v>
      </c>
    </row>
    <row r="8" spans="1:53" x14ac:dyDescent="0.2">
      <c r="A8" s="139">
        <v>1434</v>
      </c>
      <c r="B8" s="141">
        <v>4</v>
      </c>
      <c r="C8" s="141">
        <v>2</v>
      </c>
      <c r="D8" s="141">
        <v>5</v>
      </c>
      <c r="E8" s="141">
        <v>4</v>
      </c>
      <c r="F8" s="141">
        <v>2</v>
      </c>
      <c r="G8" s="141">
        <v>1</v>
      </c>
      <c r="H8" s="141">
        <v>5</v>
      </c>
      <c r="I8" s="141">
        <v>1</v>
      </c>
      <c r="J8" s="141">
        <v>1</v>
      </c>
      <c r="K8" s="141">
        <v>2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1">
        <v>1</v>
      </c>
      <c r="U8" s="141">
        <v>1</v>
      </c>
      <c r="V8" s="141"/>
      <c r="W8" s="141"/>
      <c r="X8" s="141"/>
      <c r="Y8" s="141">
        <v>2</v>
      </c>
      <c r="Z8" s="141">
        <v>2</v>
      </c>
      <c r="AA8" s="141">
        <v>1</v>
      </c>
      <c r="AB8" s="141"/>
      <c r="AC8" s="141"/>
      <c r="AD8" s="141">
        <v>1</v>
      </c>
      <c r="AE8" s="141">
        <v>1</v>
      </c>
      <c r="AF8" s="141">
        <v>1</v>
      </c>
      <c r="AG8" s="141">
        <v>4</v>
      </c>
      <c r="AH8" s="141">
        <v>1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1</v>
      </c>
      <c r="AY8" s="141">
        <v>3</v>
      </c>
      <c r="AZ8" s="141">
        <v>1</v>
      </c>
      <c r="BA8" s="141">
        <v>470</v>
      </c>
    </row>
    <row r="9" spans="1:53" x14ac:dyDescent="0.2">
      <c r="A9" s="139">
        <v>1435</v>
      </c>
      <c r="B9" s="141">
        <v>2</v>
      </c>
      <c r="C9" s="141">
        <v>1</v>
      </c>
      <c r="D9" s="141">
        <v>2</v>
      </c>
      <c r="E9" s="141">
        <v>2</v>
      </c>
      <c r="F9" s="141">
        <v>2</v>
      </c>
      <c r="G9" s="141">
        <v>1</v>
      </c>
      <c r="H9" s="141">
        <v>5</v>
      </c>
      <c r="I9" s="141">
        <v>2</v>
      </c>
      <c r="J9" s="141">
        <v>2</v>
      </c>
      <c r="K9" s="141">
        <v>2</v>
      </c>
      <c r="L9" s="141">
        <v>1</v>
      </c>
      <c r="M9" s="141">
        <v>1</v>
      </c>
      <c r="N9" s="141">
        <v>2</v>
      </c>
      <c r="O9" s="141">
        <v>1</v>
      </c>
      <c r="P9" s="141">
        <v>2</v>
      </c>
      <c r="Q9" s="141">
        <v>1</v>
      </c>
      <c r="R9" s="141">
        <v>1</v>
      </c>
      <c r="S9" s="141">
        <v>2</v>
      </c>
      <c r="T9" s="141">
        <v>1</v>
      </c>
      <c r="U9" s="141">
        <v>3</v>
      </c>
      <c r="V9" s="141"/>
      <c r="W9" s="141"/>
      <c r="X9" s="141"/>
      <c r="Y9" s="141">
        <v>1</v>
      </c>
      <c r="Z9" s="141">
        <v>2</v>
      </c>
      <c r="AA9" s="141">
        <v>2</v>
      </c>
      <c r="AB9" s="141"/>
      <c r="AC9" s="141"/>
      <c r="AD9" s="141">
        <v>3</v>
      </c>
      <c r="AE9" s="141">
        <v>2</v>
      </c>
      <c r="AF9" s="141">
        <v>2</v>
      </c>
      <c r="AG9" s="141">
        <v>2</v>
      </c>
      <c r="AH9" s="141">
        <v>2</v>
      </c>
      <c r="AI9" s="141">
        <v>1</v>
      </c>
      <c r="AJ9" s="141">
        <v>2</v>
      </c>
      <c r="AK9" s="141">
        <v>2</v>
      </c>
      <c r="AL9" s="141">
        <v>2</v>
      </c>
      <c r="AM9" s="141">
        <v>2</v>
      </c>
      <c r="AN9" s="141">
        <v>2</v>
      </c>
      <c r="AO9" s="141">
        <v>2</v>
      </c>
      <c r="AP9" s="141">
        <v>2</v>
      </c>
      <c r="AQ9" s="141">
        <v>1</v>
      </c>
      <c r="AR9" s="141">
        <v>4</v>
      </c>
      <c r="AS9" s="141">
        <v>2</v>
      </c>
      <c r="AT9" s="141">
        <v>1</v>
      </c>
      <c r="AU9" s="141">
        <v>1</v>
      </c>
      <c r="AV9" s="141">
        <v>1</v>
      </c>
      <c r="AW9" s="141">
        <v>4</v>
      </c>
      <c r="AX9" s="141">
        <v>1</v>
      </c>
      <c r="AY9" s="141">
        <v>3</v>
      </c>
      <c r="AZ9" s="141">
        <v>1</v>
      </c>
      <c r="BA9" s="141">
        <v>470</v>
      </c>
    </row>
    <row r="10" spans="1:53" x14ac:dyDescent="0.2">
      <c r="A10" s="139">
        <v>1436</v>
      </c>
      <c r="B10" s="141">
        <v>3</v>
      </c>
      <c r="C10" s="141">
        <v>2</v>
      </c>
      <c r="D10" s="141">
        <v>3</v>
      </c>
      <c r="E10" s="141">
        <v>3</v>
      </c>
      <c r="F10" s="141">
        <v>2</v>
      </c>
      <c r="G10" s="141">
        <v>1</v>
      </c>
      <c r="H10" s="141">
        <v>5</v>
      </c>
      <c r="I10" s="141">
        <v>2</v>
      </c>
      <c r="J10" s="141">
        <v>2</v>
      </c>
      <c r="K10" s="141">
        <v>2</v>
      </c>
      <c r="L10" s="141">
        <v>1</v>
      </c>
      <c r="M10" s="141">
        <v>4</v>
      </c>
      <c r="N10" s="141">
        <v>1</v>
      </c>
      <c r="O10" s="141">
        <v>4</v>
      </c>
      <c r="P10" s="141">
        <v>3</v>
      </c>
      <c r="Q10" s="141">
        <v>1</v>
      </c>
      <c r="R10" s="141">
        <v>2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>
        <v>2</v>
      </c>
      <c r="Z10" s="141">
        <v>1</v>
      </c>
      <c r="AA10" s="141">
        <v>1</v>
      </c>
      <c r="AB10" s="141"/>
      <c r="AC10" s="141"/>
      <c r="AD10" s="141">
        <v>4</v>
      </c>
      <c r="AE10" s="141">
        <v>2</v>
      </c>
      <c r="AF10" s="141">
        <v>2</v>
      </c>
      <c r="AG10" s="141">
        <v>1</v>
      </c>
      <c r="AH10" s="141">
        <v>4</v>
      </c>
      <c r="AI10" s="141">
        <v>2</v>
      </c>
      <c r="AJ10" s="141">
        <v>2</v>
      </c>
      <c r="AK10" s="141">
        <v>2</v>
      </c>
      <c r="AL10" s="141">
        <v>4</v>
      </c>
      <c r="AM10" s="141">
        <v>2</v>
      </c>
      <c r="AN10" s="141">
        <v>3</v>
      </c>
      <c r="AO10" s="141">
        <v>2</v>
      </c>
      <c r="AP10" s="141">
        <v>3</v>
      </c>
      <c r="AQ10" s="141">
        <v>1</v>
      </c>
      <c r="AR10" s="141">
        <v>2</v>
      </c>
      <c r="AS10" s="141">
        <v>1</v>
      </c>
      <c r="AT10" s="141">
        <v>1</v>
      </c>
      <c r="AU10" s="141">
        <v>2</v>
      </c>
      <c r="AV10" s="141">
        <v>1</v>
      </c>
      <c r="AW10" s="141">
        <v>2</v>
      </c>
      <c r="AX10" s="141">
        <v>1</v>
      </c>
      <c r="AY10" s="141">
        <v>3</v>
      </c>
      <c r="AZ10" s="141">
        <v>2</v>
      </c>
      <c r="BA10" s="141">
        <v>470</v>
      </c>
    </row>
    <row r="11" spans="1:53" x14ac:dyDescent="0.2">
      <c r="A11" s="139">
        <v>1437</v>
      </c>
      <c r="B11" s="141">
        <v>2</v>
      </c>
      <c r="C11" s="141">
        <v>1</v>
      </c>
      <c r="D11" s="141">
        <v>4</v>
      </c>
      <c r="E11" s="141">
        <v>3</v>
      </c>
      <c r="F11" s="141">
        <v>2</v>
      </c>
      <c r="G11" s="141">
        <v>1</v>
      </c>
      <c r="H11" s="141">
        <v>4</v>
      </c>
      <c r="I11" s="141">
        <v>1</v>
      </c>
      <c r="J11" s="141">
        <v>1</v>
      </c>
      <c r="K11" s="141">
        <v>2</v>
      </c>
      <c r="L11" s="141">
        <v>1</v>
      </c>
      <c r="M11" s="141">
        <v>1</v>
      </c>
      <c r="N11" s="141">
        <v>1</v>
      </c>
      <c r="O11" s="141">
        <v>2</v>
      </c>
      <c r="P11" s="141">
        <v>1</v>
      </c>
      <c r="Q11" s="141">
        <v>1</v>
      </c>
      <c r="R11" s="141">
        <v>3</v>
      </c>
      <c r="S11" s="141">
        <v>1</v>
      </c>
      <c r="T11" s="141">
        <v>1</v>
      </c>
      <c r="U11" s="141">
        <v>1</v>
      </c>
      <c r="V11" s="141"/>
      <c r="W11" s="141"/>
      <c r="X11" s="141"/>
      <c r="Y11" s="141">
        <v>1</v>
      </c>
      <c r="Z11" s="141">
        <v>1</v>
      </c>
      <c r="AA11" s="141">
        <v>1</v>
      </c>
      <c r="AB11" s="141"/>
      <c r="AC11" s="141"/>
      <c r="AD11" s="141">
        <v>3</v>
      </c>
      <c r="AE11" s="141">
        <v>2</v>
      </c>
      <c r="AF11" s="141">
        <v>1</v>
      </c>
      <c r="AG11" s="141">
        <v>2</v>
      </c>
      <c r="AH11" s="141">
        <v>3</v>
      </c>
      <c r="AI11" s="141">
        <v>1</v>
      </c>
      <c r="AJ11" s="141">
        <v>2</v>
      </c>
      <c r="AK11" s="141">
        <v>1</v>
      </c>
      <c r="AL11" s="141">
        <v>2</v>
      </c>
      <c r="AM11" s="141">
        <v>2</v>
      </c>
      <c r="AN11" s="141">
        <v>3</v>
      </c>
      <c r="AO11" s="141">
        <v>1</v>
      </c>
      <c r="AP11" s="141">
        <v>1</v>
      </c>
      <c r="AQ11" s="141">
        <v>1</v>
      </c>
      <c r="AR11" s="141">
        <v>4</v>
      </c>
      <c r="AS11" s="141">
        <v>1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3</v>
      </c>
      <c r="AZ11" s="141">
        <v>1</v>
      </c>
      <c r="BA11" s="141">
        <v>470</v>
      </c>
    </row>
    <row r="12" spans="1:53" x14ac:dyDescent="0.2">
      <c r="A12" s="139">
        <v>1438</v>
      </c>
      <c r="B12" s="141">
        <v>2</v>
      </c>
      <c r="C12" s="141">
        <v>1</v>
      </c>
      <c r="D12" s="141">
        <v>1</v>
      </c>
      <c r="E12" s="141">
        <v>1</v>
      </c>
      <c r="F12" s="141">
        <v>2</v>
      </c>
      <c r="G12" s="141">
        <v>1</v>
      </c>
      <c r="H12" s="141">
        <v>5</v>
      </c>
      <c r="I12" s="141">
        <v>4</v>
      </c>
      <c r="J12" s="141">
        <v>1</v>
      </c>
      <c r="K12" s="141">
        <v>3</v>
      </c>
      <c r="L12" s="141">
        <v>1</v>
      </c>
      <c r="M12" s="141">
        <v>4</v>
      </c>
      <c r="N12" s="141">
        <v>1</v>
      </c>
      <c r="O12" s="141">
        <v>4</v>
      </c>
      <c r="P12" s="141">
        <v>4</v>
      </c>
      <c r="Q12" s="141">
        <v>1</v>
      </c>
      <c r="R12" s="141">
        <v>4</v>
      </c>
      <c r="S12" s="141">
        <v>2</v>
      </c>
      <c r="T12" s="141">
        <v>2</v>
      </c>
      <c r="U12" s="141">
        <v>3</v>
      </c>
      <c r="V12" s="141"/>
      <c r="W12" s="141"/>
      <c r="X12" s="141"/>
      <c r="Y12" s="141">
        <v>2</v>
      </c>
      <c r="Z12" s="141">
        <v>3</v>
      </c>
      <c r="AA12" s="141">
        <v>1</v>
      </c>
      <c r="AB12" s="141"/>
      <c r="AC12" s="141"/>
      <c r="AD12" s="141">
        <v>4</v>
      </c>
      <c r="AE12" s="141">
        <v>4</v>
      </c>
      <c r="AF12" s="141">
        <v>2</v>
      </c>
      <c r="AG12" s="141">
        <v>1</v>
      </c>
      <c r="AH12" s="141">
        <v>4</v>
      </c>
      <c r="AI12" s="141">
        <v>4</v>
      </c>
      <c r="AJ12" s="141">
        <v>3</v>
      </c>
      <c r="AK12" s="141">
        <v>2</v>
      </c>
      <c r="AL12" s="141">
        <v>4</v>
      </c>
      <c r="AM12" s="141">
        <v>1</v>
      </c>
      <c r="AN12" s="141">
        <v>1</v>
      </c>
      <c r="AO12" s="141">
        <v>1</v>
      </c>
      <c r="AP12" s="141">
        <v>2</v>
      </c>
      <c r="AQ12" s="141">
        <v>1</v>
      </c>
      <c r="AR12" s="141">
        <v>5</v>
      </c>
      <c r="AS12" s="141">
        <v>4</v>
      </c>
      <c r="AT12" s="141">
        <v>1</v>
      </c>
      <c r="AU12" s="141">
        <v>2</v>
      </c>
      <c r="AV12" s="141">
        <v>1</v>
      </c>
      <c r="AW12" s="141">
        <v>1</v>
      </c>
      <c r="AX12" s="141">
        <v>1</v>
      </c>
      <c r="AY12" s="141">
        <v>1</v>
      </c>
      <c r="AZ12" s="141">
        <v>1</v>
      </c>
      <c r="BA12" s="141">
        <v>470</v>
      </c>
    </row>
    <row r="13" spans="1:53" x14ac:dyDescent="0.2">
      <c r="A13" s="139">
        <v>1439</v>
      </c>
      <c r="B13" s="141">
        <v>2</v>
      </c>
      <c r="C13" s="141">
        <v>2</v>
      </c>
      <c r="D13" s="141">
        <v>4</v>
      </c>
      <c r="E13" s="141">
        <v>3</v>
      </c>
      <c r="F13" s="141">
        <v>2</v>
      </c>
      <c r="G13" s="141">
        <v>1</v>
      </c>
      <c r="H13" s="141">
        <v>5</v>
      </c>
      <c r="I13" s="141">
        <v>2</v>
      </c>
      <c r="J13" s="141">
        <v>2</v>
      </c>
      <c r="K13" s="141">
        <v>2</v>
      </c>
      <c r="L13" s="141">
        <v>1</v>
      </c>
      <c r="M13" s="141">
        <v>4</v>
      </c>
      <c r="N13" s="141">
        <v>2</v>
      </c>
      <c r="O13" s="141">
        <v>4</v>
      </c>
      <c r="P13" s="141">
        <v>4</v>
      </c>
      <c r="Q13" s="141">
        <v>2</v>
      </c>
      <c r="R13" s="141">
        <v>2</v>
      </c>
      <c r="S13" s="141">
        <v>2</v>
      </c>
      <c r="T13" s="141">
        <v>1</v>
      </c>
      <c r="U13" s="141">
        <v>1</v>
      </c>
      <c r="V13" s="141"/>
      <c r="W13" s="141"/>
      <c r="X13" s="141"/>
      <c r="Y13" s="141">
        <v>2</v>
      </c>
      <c r="Z13" s="141">
        <v>2</v>
      </c>
      <c r="AA13" s="141">
        <v>2</v>
      </c>
      <c r="AB13" s="141"/>
      <c r="AC13" s="141"/>
      <c r="AD13" s="141">
        <v>2</v>
      </c>
      <c r="AE13" s="141">
        <v>2</v>
      </c>
      <c r="AF13" s="141">
        <v>3</v>
      </c>
      <c r="AG13" s="141">
        <v>1</v>
      </c>
      <c r="AH13" s="141">
        <v>3</v>
      </c>
      <c r="AI13" s="141">
        <v>1</v>
      </c>
      <c r="AJ13" s="141">
        <v>2</v>
      </c>
      <c r="AK13" s="141">
        <v>2</v>
      </c>
      <c r="AL13" s="141">
        <v>3</v>
      </c>
      <c r="AM13" s="141">
        <v>2</v>
      </c>
      <c r="AN13" s="141">
        <v>2</v>
      </c>
      <c r="AO13" s="141">
        <v>2</v>
      </c>
      <c r="AP13" s="141">
        <v>2</v>
      </c>
      <c r="AQ13" s="141">
        <v>1</v>
      </c>
      <c r="AR13" s="141">
        <v>5</v>
      </c>
      <c r="AS13" s="141">
        <v>1</v>
      </c>
      <c r="AT13" s="141">
        <v>2</v>
      </c>
      <c r="AU13" s="141">
        <v>2</v>
      </c>
      <c r="AV13" s="141">
        <v>1</v>
      </c>
      <c r="AW13" s="141">
        <v>2</v>
      </c>
      <c r="AX13" s="141">
        <v>1</v>
      </c>
      <c r="AY13" s="141">
        <v>3</v>
      </c>
      <c r="AZ13" s="141">
        <v>1</v>
      </c>
      <c r="BA13" s="141">
        <v>470</v>
      </c>
    </row>
    <row r="14" spans="1:53" x14ac:dyDescent="0.2">
      <c r="A14" s="139">
        <v>1440</v>
      </c>
      <c r="B14" s="141">
        <v>1</v>
      </c>
      <c r="C14" s="141">
        <v>1</v>
      </c>
      <c r="D14" s="141">
        <v>2</v>
      </c>
      <c r="E14" s="141">
        <v>2</v>
      </c>
      <c r="F14" s="141">
        <v>2</v>
      </c>
      <c r="G14" s="141">
        <v>1</v>
      </c>
      <c r="H14" s="141">
        <v>5</v>
      </c>
      <c r="I14" s="141">
        <v>1</v>
      </c>
      <c r="J14" s="141">
        <v>1</v>
      </c>
      <c r="K14" s="141">
        <v>2</v>
      </c>
      <c r="L14" s="141">
        <v>1</v>
      </c>
      <c r="M14" s="141">
        <v>4</v>
      </c>
      <c r="N14" s="141">
        <v>1</v>
      </c>
      <c r="O14" s="141">
        <v>1</v>
      </c>
      <c r="P14" s="141">
        <v>1</v>
      </c>
      <c r="Q14" s="141">
        <v>1</v>
      </c>
      <c r="R14" s="141">
        <v>1</v>
      </c>
      <c r="S14" s="141">
        <v>1</v>
      </c>
      <c r="T14" s="141">
        <v>1</v>
      </c>
      <c r="U14" s="141">
        <v>1</v>
      </c>
      <c r="V14" s="141"/>
      <c r="W14" s="141"/>
      <c r="X14" s="141"/>
      <c r="Y14" s="141">
        <v>1</v>
      </c>
      <c r="Z14" s="141">
        <v>1</v>
      </c>
      <c r="AA14" s="141">
        <v>2</v>
      </c>
      <c r="AB14" s="141"/>
      <c r="AC14" s="141"/>
      <c r="AD14" s="141">
        <v>1</v>
      </c>
      <c r="AE14" s="141">
        <v>1</v>
      </c>
      <c r="AF14" s="141">
        <v>1</v>
      </c>
      <c r="AG14" s="141">
        <v>1</v>
      </c>
      <c r="AH14" s="141">
        <v>1</v>
      </c>
      <c r="AI14" s="141">
        <v>1</v>
      </c>
      <c r="AJ14" s="141">
        <v>1</v>
      </c>
      <c r="AK14" s="141">
        <v>1</v>
      </c>
      <c r="AL14" s="141">
        <v>1</v>
      </c>
      <c r="AM14" s="141">
        <v>2</v>
      </c>
      <c r="AN14" s="141">
        <v>1</v>
      </c>
      <c r="AO14" s="141">
        <v>1</v>
      </c>
      <c r="AP14" s="141">
        <v>1</v>
      </c>
      <c r="AQ14" s="141">
        <v>1</v>
      </c>
      <c r="AR14" s="141">
        <v>5</v>
      </c>
      <c r="AS14" s="141">
        <v>1</v>
      </c>
      <c r="AT14" s="141">
        <v>1</v>
      </c>
      <c r="AU14" s="141">
        <v>2</v>
      </c>
      <c r="AV14" s="141">
        <v>1</v>
      </c>
      <c r="AW14" s="141">
        <v>1</v>
      </c>
      <c r="AX14" s="141">
        <v>2</v>
      </c>
      <c r="AY14" s="141">
        <v>4</v>
      </c>
      <c r="AZ14" s="141">
        <v>1</v>
      </c>
      <c r="BA14" s="141">
        <v>470</v>
      </c>
    </row>
    <row r="15" spans="1:53" x14ac:dyDescent="0.2">
      <c r="A15" s="139">
        <v>1441</v>
      </c>
      <c r="B15" s="141">
        <v>6</v>
      </c>
      <c r="C15" s="141">
        <v>2</v>
      </c>
      <c r="D15" s="141">
        <v>8</v>
      </c>
      <c r="E15" s="141">
        <v>8</v>
      </c>
      <c r="F15" s="141">
        <v>2</v>
      </c>
      <c r="G15" s="141">
        <v>1</v>
      </c>
      <c r="H15" s="141">
        <v>5</v>
      </c>
      <c r="I15" s="141">
        <v>1</v>
      </c>
      <c r="J15" s="141">
        <v>1</v>
      </c>
      <c r="K15" s="141">
        <v>1</v>
      </c>
      <c r="L15" s="141">
        <v>1</v>
      </c>
      <c r="M15" s="141">
        <v>1</v>
      </c>
      <c r="N15" s="141">
        <v>1</v>
      </c>
      <c r="O15" s="141">
        <v>1</v>
      </c>
      <c r="P15" s="141">
        <v>1</v>
      </c>
      <c r="Q15" s="141">
        <v>1</v>
      </c>
      <c r="R15" s="141">
        <v>1</v>
      </c>
      <c r="S15" s="141">
        <v>1</v>
      </c>
      <c r="T15" s="141">
        <v>1</v>
      </c>
      <c r="U15" s="141">
        <v>1</v>
      </c>
      <c r="V15" s="141"/>
      <c r="W15" s="141"/>
      <c r="X15" s="141"/>
      <c r="Y15" s="141">
        <v>1</v>
      </c>
      <c r="Z15" s="141">
        <v>1</v>
      </c>
      <c r="AA15" s="141">
        <v>1</v>
      </c>
      <c r="AB15" s="141"/>
      <c r="AC15" s="141"/>
      <c r="AD15" s="141">
        <v>1</v>
      </c>
      <c r="AE15" s="141">
        <v>1</v>
      </c>
      <c r="AF15" s="141">
        <v>1</v>
      </c>
      <c r="AG15" s="141">
        <v>1</v>
      </c>
      <c r="AH15" s="141">
        <v>1</v>
      </c>
      <c r="AI15" s="141">
        <v>1</v>
      </c>
      <c r="AJ15" s="141">
        <v>1</v>
      </c>
      <c r="AK15" s="141">
        <v>1</v>
      </c>
      <c r="AL15" s="141">
        <v>1</v>
      </c>
      <c r="AM15" s="141">
        <v>2</v>
      </c>
      <c r="AN15" s="141">
        <v>1</v>
      </c>
      <c r="AO15" s="141">
        <v>1</v>
      </c>
      <c r="AP15" s="141">
        <v>1</v>
      </c>
      <c r="AQ15" s="141">
        <v>1</v>
      </c>
      <c r="AR15" s="141">
        <v>5</v>
      </c>
      <c r="AS15" s="141">
        <v>1</v>
      </c>
      <c r="AT15" s="141">
        <v>1</v>
      </c>
      <c r="AU15" s="141">
        <v>2</v>
      </c>
      <c r="AV15" s="141">
        <v>1</v>
      </c>
      <c r="AW15" s="141">
        <v>1</v>
      </c>
      <c r="AX15" s="141">
        <v>1</v>
      </c>
      <c r="AY15" s="141">
        <v>1</v>
      </c>
      <c r="AZ15" s="141">
        <v>1</v>
      </c>
      <c r="BA15" s="141">
        <v>470</v>
      </c>
    </row>
    <row r="16" spans="1:53" x14ac:dyDescent="0.2">
      <c r="A16" s="139">
        <v>1442</v>
      </c>
      <c r="B16" s="141">
        <v>4</v>
      </c>
      <c r="C16" s="141">
        <v>1</v>
      </c>
      <c r="D16" s="141">
        <v>7</v>
      </c>
      <c r="E16" s="141">
        <v>4</v>
      </c>
      <c r="F16" s="141">
        <v>2</v>
      </c>
      <c r="G16" s="141">
        <v>1</v>
      </c>
      <c r="H16" s="141">
        <v>6</v>
      </c>
      <c r="I16" s="141">
        <v>2</v>
      </c>
      <c r="J16" s="141">
        <v>2</v>
      </c>
      <c r="K16" s="141">
        <v>2</v>
      </c>
      <c r="L16" s="141">
        <v>1</v>
      </c>
      <c r="M16" s="141">
        <v>4</v>
      </c>
      <c r="N16" s="141">
        <v>1</v>
      </c>
      <c r="O16" s="141">
        <v>3</v>
      </c>
      <c r="P16" s="141">
        <v>2</v>
      </c>
      <c r="Q16" s="141">
        <v>1</v>
      </c>
      <c r="R16" s="141">
        <v>2</v>
      </c>
      <c r="S16" s="141">
        <v>1</v>
      </c>
      <c r="T16" s="141">
        <v>1</v>
      </c>
      <c r="U16" s="141">
        <v>2</v>
      </c>
      <c r="V16" s="141"/>
      <c r="W16" s="141"/>
      <c r="X16" s="141"/>
      <c r="Y16" s="141">
        <v>1</v>
      </c>
      <c r="Z16" s="141">
        <v>1</v>
      </c>
      <c r="AA16" s="141">
        <v>1</v>
      </c>
      <c r="AB16" s="141"/>
      <c r="AC16" s="141"/>
      <c r="AD16" s="141">
        <v>2</v>
      </c>
      <c r="AE16" s="141">
        <v>2</v>
      </c>
      <c r="AF16" s="141">
        <v>3</v>
      </c>
      <c r="AG16" s="141">
        <v>2</v>
      </c>
      <c r="AH16" s="141">
        <v>2</v>
      </c>
      <c r="AI16" s="141">
        <v>1</v>
      </c>
      <c r="AJ16" s="141">
        <v>1</v>
      </c>
      <c r="AK16" s="141">
        <v>1</v>
      </c>
      <c r="AL16" s="141">
        <v>1</v>
      </c>
      <c r="AM16" s="141">
        <v>2</v>
      </c>
      <c r="AN16" s="141">
        <v>1</v>
      </c>
      <c r="AO16" s="141">
        <v>1</v>
      </c>
      <c r="AP16" s="141">
        <v>1</v>
      </c>
      <c r="AQ16" s="141">
        <v>1</v>
      </c>
      <c r="AR16" s="141">
        <v>5</v>
      </c>
      <c r="AS16" s="141">
        <v>1</v>
      </c>
      <c r="AT16" s="141">
        <v>1</v>
      </c>
      <c r="AU16" s="141">
        <v>2</v>
      </c>
      <c r="AV16" s="141">
        <v>1</v>
      </c>
      <c r="AW16" s="141">
        <v>1</v>
      </c>
      <c r="AX16" s="141">
        <v>1</v>
      </c>
      <c r="AY16" s="141">
        <v>3</v>
      </c>
      <c r="AZ16" s="141">
        <v>1</v>
      </c>
      <c r="BA16" s="141">
        <v>470</v>
      </c>
    </row>
    <row r="17" spans="1:53" x14ac:dyDescent="0.2">
      <c r="A17" s="139">
        <v>1443</v>
      </c>
      <c r="B17" s="141">
        <v>5</v>
      </c>
      <c r="C17" s="141">
        <v>2</v>
      </c>
      <c r="D17" s="141">
        <v>8</v>
      </c>
      <c r="E17" s="141">
        <v>8</v>
      </c>
      <c r="F17" s="141">
        <v>2</v>
      </c>
      <c r="G17" s="141">
        <v>1</v>
      </c>
      <c r="H17" s="141">
        <v>4</v>
      </c>
      <c r="I17" s="141">
        <v>1</v>
      </c>
      <c r="J17" s="141">
        <v>1</v>
      </c>
      <c r="K17" s="141">
        <v>2</v>
      </c>
      <c r="L17" s="141">
        <v>1</v>
      </c>
      <c r="M17" s="141">
        <v>3</v>
      </c>
      <c r="N17" s="141">
        <v>2</v>
      </c>
      <c r="O17" s="141">
        <v>3</v>
      </c>
      <c r="P17" s="141">
        <v>3</v>
      </c>
      <c r="Q17" s="141">
        <v>2</v>
      </c>
      <c r="R17" s="141">
        <v>2</v>
      </c>
      <c r="S17" s="141">
        <v>2</v>
      </c>
      <c r="T17" s="141">
        <v>1</v>
      </c>
      <c r="U17" s="141">
        <v>1</v>
      </c>
      <c r="V17" s="141"/>
      <c r="W17" s="141"/>
      <c r="X17" s="141"/>
      <c r="Y17" s="141">
        <v>2</v>
      </c>
      <c r="Z17" s="141">
        <v>2</v>
      </c>
      <c r="AA17" s="141">
        <v>1</v>
      </c>
      <c r="AB17" s="141"/>
      <c r="AC17" s="141"/>
      <c r="AD17" s="141">
        <v>2</v>
      </c>
      <c r="AE17" s="141">
        <v>2</v>
      </c>
      <c r="AF17" s="141">
        <v>2</v>
      </c>
      <c r="AG17" s="141">
        <v>1</v>
      </c>
      <c r="AH17" s="141">
        <v>4</v>
      </c>
      <c r="AI17" s="141">
        <v>2</v>
      </c>
      <c r="AJ17" s="141">
        <v>1</v>
      </c>
      <c r="AK17" s="141">
        <v>2</v>
      </c>
      <c r="AL17" s="141">
        <v>1</v>
      </c>
      <c r="AM17" s="141">
        <v>2</v>
      </c>
      <c r="AN17" s="141">
        <v>1</v>
      </c>
      <c r="AO17" s="141">
        <v>2</v>
      </c>
      <c r="AP17" s="141">
        <v>2</v>
      </c>
      <c r="AQ17" s="141">
        <v>1</v>
      </c>
      <c r="AR17" s="141">
        <v>5</v>
      </c>
      <c r="AS17" s="141">
        <v>1</v>
      </c>
      <c r="AT17" s="141">
        <v>2</v>
      </c>
      <c r="AU17" s="141">
        <v>2</v>
      </c>
      <c r="AV17" s="141">
        <v>1</v>
      </c>
      <c r="AW17" s="141">
        <v>1</v>
      </c>
      <c r="AX17" s="141">
        <v>1</v>
      </c>
      <c r="AY17" s="141">
        <v>3</v>
      </c>
      <c r="AZ17" s="141">
        <v>1</v>
      </c>
      <c r="BA17" s="141">
        <v>470</v>
      </c>
    </row>
    <row r="18" spans="1:53" x14ac:dyDescent="0.2">
      <c r="A18" s="139">
        <v>1444</v>
      </c>
      <c r="B18" s="141">
        <v>2</v>
      </c>
      <c r="C18" s="141">
        <v>1</v>
      </c>
      <c r="D18" s="141">
        <v>2</v>
      </c>
      <c r="E18" s="141">
        <v>1</v>
      </c>
      <c r="F18" s="141">
        <v>2</v>
      </c>
      <c r="G18" s="141">
        <v>1</v>
      </c>
      <c r="H18" s="141">
        <v>5</v>
      </c>
      <c r="I18" s="141">
        <v>2</v>
      </c>
      <c r="J18" s="141">
        <v>2</v>
      </c>
      <c r="K18" s="141">
        <v>2</v>
      </c>
      <c r="L18" s="141">
        <v>1</v>
      </c>
      <c r="M18" s="141">
        <v>4</v>
      </c>
      <c r="N18" s="141">
        <v>2</v>
      </c>
      <c r="O18" s="141">
        <v>4</v>
      </c>
      <c r="P18" s="141">
        <v>3</v>
      </c>
      <c r="Q18" s="141">
        <v>3</v>
      </c>
      <c r="R18" s="141">
        <v>3</v>
      </c>
      <c r="S18" s="141">
        <v>1</v>
      </c>
      <c r="T18" s="141">
        <v>1</v>
      </c>
      <c r="U18" s="141">
        <v>3</v>
      </c>
      <c r="V18" s="141"/>
      <c r="W18" s="141"/>
      <c r="X18" s="141"/>
      <c r="Y18" s="141">
        <v>1</v>
      </c>
      <c r="Z18" s="141">
        <v>2</v>
      </c>
      <c r="AA18" s="141">
        <v>1</v>
      </c>
      <c r="AB18" s="141"/>
      <c r="AC18" s="141"/>
      <c r="AD18" s="141">
        <v>1</v>
      </c>
      <c r="AE18" s="141">
        <v>2</v>
      </c>
      <c r="AF18" s="141">
        <v>1</v>
      </c>
      <c r="AG18" s="141">
        <v>3</v>
      </c>
      <c r="AH18" s="141">
        <v>1</v>
      </c>
      <c r="AI18" s="141">
        <v>2</v>
      </c>
      <c r="AJ18" s="141">
        <v>1</v>
      </c>
      <c r="AK18" s="141">
        <v>1</v>
      </c>
      <c r="AL18" s="141">
        <v>2</v>
      </c>
      <c r="AM18" s="141">
        <v>1</v>
      </c>
      <c r="AN18" s="141">
        <v>1</v>
      </c>
      <c r="AO18" s="141">
        <v>1</v>
      </c>
      <c r="AP18" s="141">
        <v>1</v>
      </c>
      <c r="AQ18" s="141">
        <v>2</v>
      </c>
      <c r="AR18" s="141">
        <v>5</v>
      </c>
      <c r="AS18" s="141">
        <v>2</v>
      </c>
      <c r="AT18" s="141">
        <v>2</v>
      </c>
      <c r="AU18" s="141">
        <v>2</v>
      </c>
      <c r="AV18" s="141">
        <v>2</v>
      </c>
      <c r="AW18" s="141">
        <v>1</v>
      </c>
      <c r="AX18" s="141">
        <v>2</v>
      </c>
      <c r="AY18" s="141">
        <v>4</v>
      </c>
      <c r="AZ18" s="141">
        <v>1</v>
      </c>
      <c r="BA18" s="141">
        <v>470</v>
      </c>
    </row>
    <row r="19" spans="1:53" x14ac:dyDescent="0.2">
      <c r="A19" s="139">
        <v>1445</v>
      </c>
      <c r="B19" s="141">
        <v>4</v>
      </c>
      <c r="C19" s="141">
        <v>2</v>
      </c>
      <c r="D19" s="141">
        <v>5</v>
      </c>
      <c r="E19" s="141">
        <v>2</v>
      </c>
      <c r="F19" s="141">
        <v>2</v>
      </c>
      <c r="G19" s="141">
        <v>1</v>
      </c>
      <c r="H19" s="141">
        <v>4</v>
      </c>
      <c r="I19" s="141">
        <v>1</v>
      </c>
      <c r="J19" s="141">
        <v>1</v>
      </c>
      <c r="K19" s="141">
        <v>2</v>
      </c>
      <c r="L19" s="141">
        <v>1</v>
      </c>
      <c r="M19" s="141">
        <v>1</v>
      </c>
      <c r="N19" s="141">
        <v>2</v>
      </c>
      <c r="O19" s="141">
        <v>2</v>
      </c>
      <c r="P19" s="141">
        <v>1</v>
      </c>
      <c r="Q19" s="141">
        <v>1</v>
      </c>
      <c r="R19" s="141">
        <v>2</v>
      </c>
      <c r="S19" s="141">
        <v>3</v>
      </c>
      <c r="T19" s="141">
        <v>1</v>
      </c>
      <c r="U19" s="141">
        <v>2</v>
      </c>
      <c r="V19" s="141"/>
      <c r="W19" s="141"/>
      <c r="X19" s="141"/>
      <c r="Y19" s="141">
        <v>1</v>
      </c>
      <c r="Z19" s="141">
        <v>1</v>
      </c>
      <c r="AA19" s="141">
        <v>2</v>
      </c>
      <c r="AB19" s="141"/>
      <c r="AC19" s="141"/>
      <c r="AD19" s="141">
        <v>1</v>
      </c>
      <c r="AE19" s="141">
        <v>1</v>
      </c>
      <c r="AF19" s="141">
        <v>1</v>
      </c>
      <c r="AG19" s="141">
        <v>1</v>
      </c>
      <c r="AH19" s="141">
        <v>1</v>
      </c>
      <c r="AI19" s="141">
        <v>1</v>
      </c>
      <c r="AJ19" s="141">
        <v>1</v>
      </c>
      <c r="AK19" s="141">
        <v>1</v>
      </c>
      <c r="AL19" s="141">
        <v>2</v>
      </c>
      <c r="AM19" s="141">
        <v>2</v>
      </c>
      <c r="AN19" s="141">
        <v>2</v>
      </c>
      <c r="AO19" s="141">
        <v>2</v>
      </c>
      <c r="AP19" s="141">
        <v>2</v>
      </c>
      <c r="AQ19" s="141">
        <v>1</v>
      </c>
      <c r="AR19" s="141">
        <v>5</v>
      </c>
      <c r="AS19" s="141">
        <v>1</v>
      </c>
      <c r="AT19" s="141">
        <v>1</v>
      </c>
      <c r="AU19" s="141">
        <v>2</v>
      </c>
      <c r="AV19" s="141">
        <v>1</v>
      </c>
      <c r="AW19" s="141">
        <v>1</v>
      </c>
      <c r="AX19" s="141">
        <v>1</v>
      </c>
      <c r="AY19" s="141">
        <v>1</v>
      </c>
      <c r="AZ19" s="141">
        <v>1</v>
      </c>
      <c r="BA19" s="141">
        <v>470</v>
      </c>
    </row>
    <row r="20" spans="1:53" x14ac:dyDescent="0.2">
      <c r="V20" s="139"/>
      <c r="W20" s="139"/>
      <c r="X20" s="139"/>
      <c r="Y20" s="139"/>
      <c r="Z20" s="139"/>
      <c r="AA20" s="139"/>
      <c r="AB20" s="139"/>
      <c r="AC20" s="139"/>
      <c r="AE20" s="139"/>
      <c r="AF20" s="139"/>
      <c r="AG20" s="139"/>
      <c r="AH20" s="139"/>
      <c r="AR20" s="139"/>
    </row>
    <row r="21" spans="1:53" x14ac:dyDescent="0.2">
      <c r="V21" s="139"/>
      <c r="W21" s="139"/>
      <c r="X21" s="139"/>
      <c r="Y21" s="139"/>
      <c r="Z21" s="139"/>
      <c r="AA21" s="139"/>
      <c r="AB21" s="139"/>
      <c r="AC21" s="139"/>
      <c r="AE21" s="139"/>
      <c r="AF21" s="139"/>
      <c r="AG21" s="139"/>
      <c r="AH21" s="139"/>
      <c r="AR21" s="139"/>
    </row>
    <row r="22" spans="1:53" x14ac:dyDescent="0.2">
      <c r="V22" s="139"/>
      <c r="W22" s="139"/>
      <c r="X22" s="139"/>
      <c r="Y22" s="139"/>
      <c r="Z22" s="139"/>
      <c r="AA22" s="139"/>
      <c r="AB22" s="139"/>
      <c r="AC22" s="139"/>
      <c r="AE22" s="139"/>
      <c r="AF22" s="139"/>
      <c r="AG22" s="139"/>
      <c r="AH22" s="139"/>
      <c r="AR22" s="139"/>
    </row>
    <row r="23" spans="1:53" x14ac:dyDescent="0.2">
      <c r="V23" s="139"/>
      <c r="W23" s="139"/>
      <c r="X23" s="139"/>
      <c r="Y23" s="139"/>
      <c r="Z23" s="139"/>
      <c r="AA23" s="139"/>
      <c r="AB23" s="139"/>
      <c r="AC23" s="139"/>
      <c r="AE23" s="139"/>
      <c r="AF23" s="139"/>
      <c r="AG23" s="139"/>
      <c r="AH23" s="139"/>
      <c r="AR23" s="139"/>
    </row>
    <row r="24" spans="1:53" x14ac:dyDescent="0.2">
      <c r="V24" s="139"/>
      <c r="W24" s="139"/>
      <c r="X24" s="139"/>
      <c r="Y24" s="139"/>
      <c r="Z24" s="139"/>
      <c r="AA24" s="139"/>
      <c r="AB24" s="139"/>
      <c r="AC24" s="139"/>
      <c r="AE24" s="139"/>
      <c r="AF24" s="139"/>
      <c r="AG24" s="139"/>
      <c r="AH24" s="139"/>
      <c r="AR24" s="139"/>
    </row>
    <row r="25" spans="1:53" x14ac:dyDescent="0.2">
      <c r="V25" s="139"/>
      <c r="W25" s="139"/>
      <c r="X25" s="139"/>
      <c r="Y25" s="139"/>
      <c r="Z25" s="139"/>
      <c r="AA25" s="139"/>
      <c r="AB25" s="139"/>
      <c r="AC25" s="139"/>
      <c r="AE25" s="139"/>
      <c r="AF25" s="139"/>
      <c r="AG25" s="139"/>
      <c r="AH25" s="139"/>
      <c r="AR25" s="139"/>
    </row>
    <row r="26" spans="1:53" x14ac:dyDescent="0.2">
      <c r="V26" s="139"/>
      <c r="W26" s="139"/>
      <c r="X26" s="139"/>
      <c r="Y26" s="139"/>
      <c r="Z26" s="139"/>
      <c r="AA26" s="139"/>
      <c r="AB26" s="139"/>
      <c r="AC26" s="139"/>
      <c r="AE26" s="139"/>
      <c r="AF26" s="139"/>
      <c r="AG26" s="139"/>
      <c r="AH26" s="139"/>
      <c r="AR26" s="139"/>
    </row>
    <row r="27" spans="1:53" x14ac:dyDescent="0.2">
      <c r="V27" s="139"/>
      <c r="W27" s="139"/>
      <c r="X27" s="139"/>
      <c r="Y27" s="139"/>
      <c r="Z27" s="139"/>
      <c r="AA27" s="139"/>
      <c r="AB27" s="139"/>
      <c r="AC27" s="139"/>
      <c r="AE27" s="139"/>
      <c r="AF27" s="139"/>
      <c r="AG27" s="139"/>
      <c r="AH27" s="139"/>
      <c r="AR27" s="139"/>
    </row>
    <row r="28" spans="1:53" x14ac:dyDescent="0.2">
      <c r="V28" s="139"/>
      <c r="W28" s="139"/>
      <c r="X28" s="139"/>
      <c r="Y28" s="139"/>
      <c r="Z28" s="139"/>
      <c r="AA28" s="139"/>
      <c r="AB28" s="139"/>
      <c r="AC28" s="139"/>
      <c r="AE28" s="139"/>
      <c r="AF28" s="139"/>
      <c r="AG28" s="139"/>
      <c r="AH28" s="139"/>
      <c r="AR28" s="139"/>
    </row>
    <row r="29" spans="1:53" x14ac:dyDescent="0.2">
      <c r="V29" s="139"/>
      <c r="W29" s="139"/>
      <c r="X29" s="139"/>
      <c r="Y29" s="139"/>
      <c r="Z29" s="139"/>
      <c r="AA29" s="139"/>
      <c r="AB29" s="139"/>
      <c r="AC29" s="139"/>
      <c r="AE29" s="139"/>
      <c r="AF29" s="139"/>
      <c r="AG29" s="139"/>
      <c r="AH29" s="139"/>
      <c r="AR29" s="139"/>
    </row>
    <row r="30" spans="1:53" x14ac:dyDescent="0.2">
      <c r="V30" s="139"/>
      <c r="W30" s="139"/>
      <c r="X30" s="139"/>
      <c r="Y30" s="139"/>
      <c r="Z30" s="139"/>
      <c r="AA30" s="139"/>
      <c r="AB30" s="139"/>
      <c r="AC30" s="139"/>
      <c r="AE30" s="139"/>
      <c r="AF30" s="139"/>
      <c r="AG30" s="139"/>
      <c r="AH30" s="139"/>
      <c r="AR30" s="139"/>
    </row>
    <row r="31" spans="1:53" x14ac:dyDescent="0.2">
      <c r="V31" s="139"/>
      <c r="W31" s="139"/>
      <c r="X31" s="139"/>
      <c r="Y31" s="139"/>
      <c r="Z31" s="139"/>
      <c r="AA31" s="139"/>
      <c r="AB31" s="139"/>
      <c r="AC31" s="139"/>
      <c r="AE31" s="139"/>
      <c r="AF31" s="139"/>
      <c r="AG31" s="139"/>
      <c r="AH31" s="139"/>
      <c r="AR31" s="139"/>
    </row>
    <row r="32" spans="1:53" x14ac:dyDescent="0.2">
      <c r="V32" s="139"/>
      <c r="W32" s="139"/>
      <c r="X32" s="139"/>
      <c r="Y32" s="139"/>
      <c r="Z32" s="139"/>
      <c r="AA32" s="139"/>
      <c r="AB32" s="139"/>
      <c r="AC32" s="139"/>
      <c r="AE32" s="139"/>
      <c r="AF32" s="139"/>
      <c r="AG32" s="139"/>
      <c r="AH32" s="139"/>
      <c r="AR32" s="139"/>
    </row>
    <row r="33" spans="22:44" x14ac:dyDescent="0.2">
      <c r="V33" s="139"/>
      <c r="W33" s="139"/>
      <c r="X33" s="139"/>
      <c r="Y33" s="139"/>
      <c r="Z33" s="139"/>
      <c r="AA33" s="139"/>
      <c r="AB33" s="139"/>
      <c r="AC33" s="139"/>
      <c r="AE33" s="139"/>
      <c r="AF33" s="139"/>
      <c r="AG33" s="139"/>
      <c r="AH33" s="139"/>
      <c r="AR33" s="139"/>
    </row>
    <row r="34" spans="22:44" x14ac:dyDescent="0.2">
      <c r="V34" s="139"/>
      <c r="W34" s="139"/>
      <c r="X34" s="139"/>
      <c r="Y34" s="139"/>
      <c r="Z34" s="139"/>
      <c r="AA34" s="139"/>
      <c r="AB34" s="139"/>
      <c r="AC34" s="139"/>
      <c r="AE34" s="139"/>
      <c r="AF34" s="139"/>
      <c r="AG34" s="139"/>
      <c r="AH34" s="139"/>
      <c r="AR34" s="139"/>
    </row>
    <row r="35" spans="22:44" x14ac:dyDescent="0.2">
      <c r="V35" s="139"/>
      <c r="W35" s="139"/>
      <c r="X35" s="139"/>
      <c r="Y35" s="139"/>
      <c r="Z35" s="139"/>
      <c r="AA35" s="139"/>
      <c r="AB35" s="139"/>
      <c r="AC35" s="139"/>
      <c r="AE35" s="139"/>
      <c r="AF35" s="139"/>
      <c r="AG35" s="139"/>
      <c r="AH35" s="139"/>
      <c r="AR35" s="139"/>
    </row>
    <row r="36" spans="22:44" x14ac:dyDescent="0.2">
      <c r="V36" s="139"/>
      <c r="W36" s="139"/>
      <c r="X36" s="139"/>
      <c r="Y36" s="139"/>
      <c r="Z36" s="139"/>
      <c r="AA36" s="139"/>
      <c r="AB36" s="139"/>
      <c r="AC36" s="139"/>
      <c r="AE36" s="139"/>
      <c r="AF36" s="139"/>
      <c r="AG36" s="139"/>
      <c r="AH36" s="139"/>
      <c r="AR36" s="139"/>
    </row>
    <row r="37" spans="22:44" x14ac:dyDescent="0.2">
      <c r="V37" s="139"/>
      <c r="W37" s="139"/>
      <c r="X37" s="139"/>
      <c r="Y37" s="139"/>
      <c r="Z37" s="139"/>
      <c r="AA37" s="139"/>
      <c r="AB37" s="139"/>
      <c r="AC37" s="139"/>
      <c r="AE37" s="139"/>
      <c r="AF37" s="139"/>
      <c r="AG37" s="139"/>
      <c r="AH37" s="139"/>
      <c r="AR37" s="139"/>
    </row>
    <row r="38" spans="22:44" x14ac:dyDescent="0.2">
      <c r="V38" s="139"/>
      <c r="W38" s="139"/>
      <c r="X38" s="139"/>
      <c r="Y38" s="139"/>
      <c r="Z38" s="139"/>
      <c r="AA38" s="139"/>
      <c r="AB38" s="139"/>
      <c r="AC38" s="139"/>
      <c r="AE38" s="139"/>
      <c r="AF38" s="139"/>
      <c r="AG38" s="139"/>
      <c r="AH38" s="139"/>
      <c r="AR38" s="139"/>
    </row>
    <row r="39" spans="22:44" x14ac:dyDescent="0.2">
      <c r="V39" s="139"/>
      <c r="W39" s="139"/>
      <c r="X39" s="139"/>
      <c r="Y39" s="139"/>
      <c r="Z39" s="139"/>
      <c r="AA39" s="139"/>
      <c r="AB39" s="139"/>
      <c r="AC39" s="139"/>
      <c r="AE39" s="139"/>
      <c r="AF39" s="139"/>
      <c r="AG39" s="139"/>
      <c r="AH39" s="139"/>
      <c r="AR39" s="139"/>
    </row>
    <row r="40" spans="22:44" x14ac:dyDescent="0.2">
      <c r="V40" s="139"/>
      <c r="W40" s="139"/>
      <c r="X40" s="139"/>
      <c r="Y40" s="139"/>
      <c r="Z40" s="139"/>
      <c r="AA40" s="139"/>
      <c r="AB40" s="139"/>
      <c r="AC40" s="139"/>
      <c r="AE40" s="139"/>
      <c r="AF40" s="139"/>
      <c r="AG40" s="139"/>
      <c r="AH40" s="139"/>
      <c r="AR40" s="139"/>
    </row>
    <row r="41" spans="22:44" x14ac:dyDescent="0.2">
      <c r="V41" s="139"/>
      <c r="W41" s="139"/>
      <c r="X41" s="139"/>
      <c r="Y41" s="139"/>
      <c r="Z41" s="139"/>
      <c r="AA41" s="139"/>
      <c r="AB41" s="139"/>
      <c r="AC41" s="139"/>
      <c r="AE41" s="139"/>
      <c r="AF41" s="139"/>
      <c r="AG41" s="139"/>
      <c r="AH41" s="139"/>
      <c r="AR41" s="139"/>
    </row>
    <row r="42" spans="22:44" x14ac:dyDescent="0.2">
      <c r="V42" s="139"/>
      <c r="W42" s="139"/>
      <c r="X42" s="139"/>
      <c r="Y42" s="139"/>
      <c r="Z42" s="139"/>
      <c r="AA42" s="139"/>
      <c r="AB42" s="139"/>
      <c r="AC42" s="139"/>
      <c r="AE42" s="139"/>
      <c r="AF42" s="139"/>
      <c r="AG42" s="139"/>
      <c r="AH42" s="139"/>
      <c r="AR42" s="139"/>
    </row>
    <row r="43" spans="22:44" x14ac:dyDescent="0.2">
      <c r="V43" s="139"/>
      <c r="W43" s="139"/>
      <c r="X43" s="139"/>
      <c r="Y43" s="139"/>
      <c r="Z43" s="139"/>
      <c r="AA43" s="139"/>
      <c r="AB43" s="139"/>
      <c r="AC43" s="139"/>
      <c r="AE43" s="139"/>
      <c r="AF43" s="139"/>
      <c r="AG43" s="139"/>
      <c r="AH43" s="139"/>
      <c r="AR43" s="139"/>
    </row>
    <row r="44" spans="22:44" x14ac:dyDescent="0.2">
      <c r="V44" s="139"/>
      <c r="W44" s="139"/>
      <c r="X44" s="139"/>
      <c r="Y44" s="139"/>
      <c r="Z44" s="139"/>
      <c r="AA44" s="139"/>
      <c r="AB44" s="139"/>
      <c r="AC44" s="139"/>
      <c r="AE44" s="139"/>
      <c r="AF44" s="139"/>
      <c r="AG44" s="139"/>
      <c r="AH44" s="139"/>
      <c r="AR44" s="139"/>
    </row>
    <row r="45" spans="22:44" x14ac:dyDescent="0.2">
      <c r="V45" s="139"/>
      <c r="W45" s="139"/>
      <c r="X45" s="139"/>
      <c r="Y45" s="139"/>
      <c r="Z45" s="139"/>
      <c r="AA45" s="139"/>
      <c r="AB45" s="139"/>
      <c r="AC45" s="139"/>
      <c r="AE45" s="139"/>
      <c r="AF45" s="139"/>
      <c r="AG45" s="139"/>
      <c r="AH45" s="139"/>
      <c r="AR45" s="139"/>
    </row>
    <row r="46" spans="22:44" x14ac:dyDescent="0.2">
      <c r="V46" s="139"/>
      <c r="W46" s="139"/>
      <c r="X46" s="139"/>
      <c r="Y46" s="139"/>
      <c r="Z46" s="139"/>
      <c r="AA46" s="139"/>
      <c r="AB46" s="139"/>
      <c r="AC46" s="139"/>
      <c r="AE46" s="139"/>
      <c r="AF46" s="139"/>
      <c r="AG46" s="139"/>
      <c r="AH46" s="139"/>
      <c r="AR46" s="139"/>
    </row>
    <row r="47" spans="22:44" x14ac:dyDescent="0.2">
      <c r="V47" s="139"/>
      <c r="W47" s="139"/>
      <c r="X47" s="139"/>
      <c r="Y47" s="139"/>
      <c r="Z47" s="139"/>
      <c r="AA47" s="139"/>
      <c r="AB47" s="139"/>
      <c r="AC47" s="139"/>
      <c r="AE47" s="139"/>
      <c r="AF47" s="139"/>
      <c r="AG47" s="139"/>
      <c r="AH47" s="139"/>
      <c r="AR47" s="139"/>
    </row>
    <row r="48" spans="22:44" x14ac:dyDescent="0.2">
      <c r="V48" s="139"/>
      <c r="W48" s="139"/>
      <c r="X48" s="139"/>
      <c r="Y48" s="139"/>
      <c r="Z48" s="139"/>
      <c r="AA48" s="139"/>
      <c r="AB48" s="139"/>
      <c r="AC48" s="139"/>
      <c r="AE48" s="139"/>
      <c r="AF48" s="139"/>
      <c r="AG48" s="139"/>
      <c r="AH48" s="139"/>
      <c r="AR48" s="139"/>
    </row>
    <row r="49" spans="22:44" x14ac:dyDescent="0.2">
      <c r="V49" s="139"/>
      <c r="W49" s="139"/>
      <c r="X49" s="139"/>
      <c r="Y49" s="139"/>
      <c r="Z49" s="139"/>
      <c r="AA49" s="139"/>
      <c r="AB49" s="139"/>
      <c r="AC49" s="139"/>
      <c r="AE49" s="139"/>
      <c r="AF49" s="139"/>
      <c r="AG49" s="139"/>
      <c r="AH49" s="139"/>
      <c r="AR49" s="139"/>
    </row>
    <row r="50" spans="22:44" x14ac:dyDescent="0.2">
      <c r="V50" s="139"/>
      <c r="W50" s="139"/>
      <c r="X50" s="139"/>
      <c r="Y50" s="139"/>
      <c r="Z50" s="139"/>
      <c r="AA50" s="139"/>
      <c r="AB50" s="139"/>
      <c r="AC50" s="139"/>
      <c r="AE50" s="139"/>
      <c r="AF50" s="139"/>
      <c r="AG50" s="139"/>
      <c r="AH50" s="139"/>
      <c r="AR50" s="139"/>
    </row>
    <row r="51" spans="22:44" x14ac:dyDescent="0.2">
      <c r="V51" s="139"/>
      <c r="W51" s="139"/>
      <c r="X51" s="139"/>
      <c r="Y51" s="139"/>
      <c r="Z51" s="139"/>
      <c r="AA51" s="139"/>
      <c r="AB51" s="139"/>
      <c r="AC51" s="139"/>
      <c r="AE51" s="139"/>
      <c r="AF51" s="139"/>
      <c r="AG51" s="139"/>
      <c r="AH51" s="139"/>
      <c r="AR51" s="139"/>
    </row>
    <row r="52" spans="22:44" x14ac:dyDescent="0.2">
      <c r="V52" s="139"/>
      <c r="W52" s="139"/>
      <c r="X52" s="139"/>
      <c r="Y52" s="139"/>
      <c r="Z52" s="139"/>
      <c r="AA52" s="139"/>
      <c r="AB52" s="139"/>
      <c r="AC52" s="139"/>
      <c r="AE52" s="139"/>
      <c r="AF52" s="139"/>
      <c r="AG52" s="139"/>
      <c r="AH52" s="139"/>
      <c r="AR52" s="139"/>
    </row>
    <row r="53" spans="22:44" x14ac:dyDescent="0.2">
      <c r="V53" s="139"/>
      <c r="W53" s="139"/>
      <c r="X53" s="139"/>
      <c r="Y53" s="139"/>
      <c r="Z53" s="139"/>
      <c r="AA53" s="139"/>
      <c r="AB53" s="139"/>
      <c r="AC53" s="139"/>
      <c r="AE53" s="139"/>
      <c r="AF53" s="139"/>
      <c r="AG53" s="139"/>
      <c r="AH53" s="139"/>
      <c r="AR53" s="139"/>
    </row>
    <row r="54" spans="22:44" x14ac:dyDescent="0.2">
      <c r="V54" s="139"/>
      <c r="W54" s="139"/>
      <c r="X54" s="139"/>
      <c r="Y54" s="139"/>
      <c r="Z54" s="139"/>
      <c r="AA54" s="139"/>
      <c r="AB54" s="139"/>
      <c r="AC54" s="139"/>
      <c r="AE54" s="139"/>
      <c r="AF54" s="139"/>
      <c r="AG54" s="139"/>
      <c r="AH54" s="139"/>
      <c r="AR54" s="139"/>
    </row>
    <row r="55" spans="22:44" x14ac:dyDescent="0.2">
      <c r="V55" s="139"/>
      <c r="W55" s="139"/>
      <c r="X55" s="139"/>
      <c r="Y55" s="139"/>
      <c r="Z55" s="139"/>
      <c r="AA55" s="139"/>
      <c r="AB55" s="139"/>
      <c r="AC55" s="139"/>
      <c r="AE55" s="139"/>
      <c r="AF55" s="139"/>
      <c r="AG55" s="139"/>
      <c r="AH55" s="139"/>
      <c r="AR55" s="139"/>
    </row>
    <row r="56" spans="22:44" x14ac:dyDescent="0.2">
      <c r="V56" s="139"/>
      <c r="W56" s="139"/>
      <c r="X56" s="139"/>
      <c r="Y56" s="139"/>
      <c r="Z56" s="139"/>
      <c r="AA56" s="139"/>
      <c r="AB56" s="139"/>
      <c r="AC56" s="139"/>
      <c r="AE56" s="139"/>
      <c r="AF56" s="139"/>
      <c r="AG56" s="139"/>
      <c r="AH56" s="139"/>
      <c r="AR56" s="139"/>
    </row>
    <row r="57" spans="22:44" x14ac:dyDescent="0.2">
      <c r="V57" s="139"/>
      <c r="W57" s="139"/>
      <c r="X57" s="139"/>
      <c r="Y57" s="139"/>
      <c r="Z57" s="139"/>
      <c r="AA57" s="139"/>
      <c r="AB57" s="139"/>
      <c r="AC57" s="139"/>
      <c r="AE57" s="139"/>
      <c r="AF57" s="139"/>
      <c r="AG57" s="139"/>
      <c r="AH57" s="139"/>
      <c r="AR57" s="139"/>
    </row>
    <row r="58" spans="22:44" x14ac:dyDescent="0.2">
      <c r="V58" s="139"/>
      <c r="W58" s="139"/>
      <c r="X58" s="139"/>
      <c r="Y58" s="139"/>
      <c r="Z58" s="139"/>
      <c r="AA58" s="139"/>
      <c r="AB58" s="139"/>
      <c r="AC58" s="139"/>
      <c r="AE58" s="139"/>
      <c r="AF58" s="139"/>
      <c r="AG58" s="139"/>
      <c r="AH58" s="139"/>
      <c r="AR58" s="139"/>
    </row>
    <row r="59" spans="22:44" x14ac:dyDescent="0.2">
      <c r="V59" s="139"/>
      <c r="W59" s="139"/>
      <c r="X59" s="139"/>
      <c r="Y59" s="139"/>
      <c r="Z59" s="139"/>
      <c r="AA59" s="139"/>
      <c r="AB59" s="139"/>
      <c r="AC59" s="139"/>
      <c r="AE59" s="139"/>
      <c r="AF59" s="139"/>
      <c r="AG59" s="139"/>
      <c r="AH59" s="139"/>
      <c r="AR59" s="139"/>
    </row>
    <row r="60" spans="22:44" x14ac:dyDescent="0.2">
      <c r="V60" s="139"/>
      <c r="W60" s="139"/>
      <c r="X60" s="139"/>
      <c r="Y60" s="139"/>
      <c r="Z60" s="139"/>
      <c r="AA60" s="139"/>
      <c r="AB60" s="139"/>
      <c r="AC60" s="139"/>
      <c r="AE60" s="139"/>
      <c r="AF60" s="139"/>
      <c r="AG60" s="139"/>
      <c r="AH60" s="139"/>
      <c r="AR60" s="139"/>
    </row>
    <row r="61" spans="22:44" x14ac:dyDescent="0.2">
      <c r="V61" s="139"/>
      <c r="W61" s="139"/>
      <c r="X61" s="139"/>
      <c r="Y61" s="139"/>
      <c r="Z61" s="139"/>
      <c r="AA61" s="139"/>
      <c r="AB61" s="139"/>
      <c r="AC61" s="139"/>
      <c r="AE61" s="139"/>
      <c r="AF61" s="139"/>
      <c r="AG61" s="139"/>
      <c r="AH61" s="139"/>
      <c r="AR61" s="139"/>
    </row>
    <row r="62" spans="22:44" x14ac:dyDescent="0.2">
      <c r="V62" s="139"/>
      <c r="W62" s="139"/>
      <c r="X62" s="139"/>
      <c r="Y62" s="139"/>
      <c r="Z62" s="139"/>
      <c r="AA62" s="139"/>
      <c r="AB62" s="139"/>
      <c r="AC62" s="139"/>
      <c r="AE62" s="139"/>
      <c r="AF62" s="139"/>
      <c r="AG62" s="139"/>
      <c r="AH62" s="139"/>
      <c r="AR62" s="139"/>
    </row>
    <row r="63" spans="22:44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22:44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  <row r="301" spans="22:44" x14ac:dyDescent="0.2">
      <c r="V301" s="139"/>
      <c r="W301" s="139"/>
      <c r="X301" s="139"/>
      <c r="Y301" s="139"/>
      <c r="Z301" s="139"/>
      <c r="AA301" s="139"/>
      <c r="AB301" s="139"/>
      <c r="AC301" s="139"/>
      <c r="AE301" s="139"/>
      <c r="AF301" s="139"/>
      <c r="AG301" s="139"/>
      <c r="AH301" s="139"/>
      <c r="AR301" s="139"/>
    </row>
    <row r="302" spans="22:44" x14ac:dyDescent="0.2">
      <c r="V302" s="139"/>
      <c r="W302" s="139"/>
      <c r="X302" s="139"/>
      <c r="Y302" s="139"/>
      <c r="Z302" s="139"/>
      <c r="AA302" s="139"/>
      <c r="AB302" s="139"/>
      <c r="AC302" s="139"/>
      <c r="AE302" s="139"/>
      <c r="AF302" s="139"/>
      <c r="AG302" s="139"/>
      <c r="AH302" s="139"/>
      <c r="AR302" s="139"/>
    </row>
    <row r="303" spans="22:44" x14ac:dyDescent="0.2">
      <c r="V303" s="139"/>
      <c r="W303" s="139"/>
      <c r="X303" s="139"/>
      <c r="Y303" s="139"/>
      <c r="Z303" s="139"/>
      <c r="AA303" s="139"/>
      <c r="AB303" s="139"/>
      <c r="AC303" s="139"/>
      <c r="AE303" s="139"/>
      <c r="AF303" s="139"/>
      <c r="AG303" s="139"/>
      <c r="AH303" s="139"/>
      <c r="AR303" s="139"/>
    </row>
    <row r="304" spans="22:44" x14ac:dyDescent="0.2">
      <c r="V304" s="139"/>
      <c r="W304" s="139"/>
      <c r="X304" s="139"/>
      <c r="Y304" s="139"/>
      <c r="Z304" s="139"/>
      <c r="AA304" s="139"/>
      <c r="AB304" s="139"/>
      <c r="AC304" s="139"/>
      <c r="AE304" s="139"/>
      <c r="AF304" s="139"/>
      <c r="AG304" s="139"/>
      <c r="AH304" s="139"/>
      <c r="AR304" s="139"/>
    </row>
    <row r="305" spans="22:44" x14ac:dyDescent="0.2">
      <c r="V305" s="139"/>
      <c r="W305" s="139"/>
      <c r="X305" s="139"/>
      <c r="Y305" s="139"/>
      <c r="Z305" s="139"/>
      <c r="AA305" s="139"/>
      <c r="AB305" s="139"/>
      <c r="AC305" s="139"/>
      <c r="AE305" s="139"/>
      <c r="AF305" s="139"/>
      <c r="AG305" s="139"/>
      <c r="AH305" s="139"/>
      <c r="AR305" s="139"/>
    </row>
    <row r="306" spans="22:44" x14ac:dyDescent="0.2">
      <c r="V306" s="139"/>
      <c r="W306" s="139"/>
      <c r="X306" s="139"/>
      <c r="Y306" s="139"/>
      <c r="Z306" s="139"/>
      <c r="AA306" s="139"/>
      <c r="AB306" s="139"/>
      <c r="AC306" s="139"/>
      <c r="AE306" s="139"/>
      <c r="AF306" s="139"/>
      <c r="AG306" s="139"/>
      <c r="AH306" s="139"/>
      <c r="AR306" s="139"/>
    </row>
    <row r="307" spans="22:44" x14ac:dyDescent="0.2">
      <c r="V307" s="139"/>
      <c r="W307" s="139"/>
      <c r="X307" s="139"/>
      <c r="Y307" s="139"/>
      <c r="Z307" s="139"/>
      <c r="AA307" s="139"/>
      <c r="AB307" s="139"/>
      <c r="AC307" s="139"/>
      <c r="AE307" s="139"/>
      <c r="AF307" s="139"/>
      <c r="AG307" s="139"/>
      <c r="AH307" s="139"/>
      <c r="AR307" s="139"/>
    </row>
    <row r="308" spans="22:44" x14ac:dyDescent="0.2">
      <c r="V308" s="139"/>
      <c r="W308" s="139"/>
      <c r="X308" s="139"/>
      <c r="Y308" s="139"/>
      <c r="Z308" s="139"/>
      <c r="AA308" s="139"/>
      <c r="AB308" s="139"/>
      <c r="AC308" s="139"/>
      <c r="AE308" s="139"/>
      <c r="AF308" s="139"/>
      <c r="AG308" s="139"/>
      <c r="AH308" s="139"/>
      <c r="AR308" s="139"/>
    </row>
  </sheetData>
  <autoFilter ref="A1:BA25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3" workbookViewId="0">
      <selection activeCell="G28" sqref="G28:J28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260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37.588235294117645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9</v>
      </c>
      <c r="G6" s="181"/>
      <c r="H6" s="203" t="s">
        <v>7</v>
      </c>
      <c r="I6" s="203"/>
      <c r="J6" s="203"/>
      <c r="K6" s="181">
        <f>COUNTIF('BASE DE DATOS 2017'!C:C,'RESUMEN 2017'!A1)</f>
        <v>9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11.631578947368421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10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1</v>
      </c>
      <c r="G9" s="181"/>
      <c r="H9" s="171" t="s">
        <v>148</v>
      </c>
      <c r="I9" s="171"/>
      <c r="J9" s="171"/>
      <c r="K9" s="181">
        <f>COUNTIF('BASE DE DATOS 2017'!F:F,B1)</f>
        <v>16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0</v>
      </c>
      <c r="G10" s="181"/>
      <c r="H10" s="171" t="s">
        <v>150</v>
      </c>
      <c r="I10" s="171"/>
      <c r="J10" s="171"/>
      <c r="K10" s="181">
        <f>COUNTIF('BASE DE DATOS 2017'!F:F,D1)</f>
        <v>0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17</v>
      </c>
      <c r="G11" s="180" t="s">
        <v>12</v>
      </c>
      <c r="H11" s="180"/>
      <c r="I11" s="54">
        <f>COUNTIF('BASE DE DATOS 2017'!G:G,B1)</f>
        <v>0</v>
      </c>
      <c r="J11" s="180" t="s">
        <v>13</v>
      </c>
      <c r="K11" s="180"/>
      <c r="L11" s="63">
        <f>COUNTIF('BASE DE DATOS 2017'!G:G,C1)</f>
        <v>0</v>
      </c>
    </row>
    <row r="12" spans="1:12" ht="16.350000000000001" customHeight="1" thickBot="1" x14ac:dyDescent="0.3">
      <c r="A12" s="164" t="s">
        <v>14</v>
      </c>
      <c r="B12" s="165"/>
      <c r="C12" s="166"/>
      <c r="D12" s="165" t="str">
        <f>IF((ROUND(((COUNTIF('BASE DE DATOS 2017'!H3:H1785,'RESUMEN 2017'!A1)*(TERMINOS!C5))+(COUNTIF('BASE DE DATOS 2017'!H3:H1785,'RESUMEN 2017'!B1)*(TERMINOS!C6))+(COUNTIF('BASE DE DATOS 2017'!H3:H1785,'RESUMEN 2017'!C1)*(TERMINOS!C7))+(COUNTIF('BASE DE DATOS 2017'!H3:H1785,D1)*(TERMINOS!C8))+(COUNTIF('BASE DE DATOS 2017'!H3:H1785,'RESUMEN 2017'!E1)*(TERMINOS!C9))+(COUNTIF('BASE DE DATOS 2017'!H3:H1785,'RESUMEN 2017'!F1)*(TERMINOS!C10))+(COUNTIF('BASE DE DATOS 2017'!H3:H1785,'RESUMEN 2017'!G1)*(TERMINOS!C11)))/COUNTA('BASE DE DATOS 2017'!H3:H1785),0))=0,TERMINOS!B5,IF((ROUND(((COUNTIF('BASE DE DATOS 2017'!H3:H1785,'RESUMEN 2017'!A1)*(TERMINOS!C5))+(COUNTIF('BASE DE DATOS 2017'!H3:H1785,'RESUMEN 2017'!B1)*(TERMINOS!C6))+(COUNTIF('BASE DE DATOS 2017'!H3:H1785,'RESUMEN 2017'!C1)*(TERMINOS!C7))+(COUNTIF('BASE DE DATOS 2017'!H3:H1785,D1)*(TERMINOS!C8))+(COUNTIF('BASE DE DATOS 2017'!H3:H1785,'RESUMEN 2017'!E1)*(TERMINOS!C9))+(COUNTIF('BASE DE DATOS 2017'!H3:H1785,'RESUMEN 2017'!F1)*(TERMINOS!C10))+(COUNTIF('BASE DE DATOS 2017'!H3:H1785,'RESUMEN 2017'!G1)*(TERMINOS!C11)))/COUNTA('BASE DE DATOS 2017'!H3:H1785),0))=1,TERMINOS!B6,IF((ROUND(((COUNTIF('BASE DE DATOS 2017'!H3:H1785,'RESUMEN 2017'!A1)*(TERMINOS!C5))+(COUNTIF('BASE DE DATOS 2017'!H3:H1785,'RESUMEN 2017'!B1)*(TERMINOS!C6))+(COUNTIF('BASE DE DATOS 2017'!H3:H1785,'RESUMEN 2017'!C1)*(TERMINOS!C7))+(COUNTIF('BASE DE DATOS 2017'!H3:H1785,D1)*(TERMINOS!C8))+(COUNTIF('BASE DE DATOS 2017'!H3:H1785,'RESUMEN 2017'!E1)*(TERMINOS!C9))+(COUNTIF('BASE DE DATOS 2017'!H3:H1785,'RESUMEN 2017'!F1)*(TERMINOS!C10))+(COUNTIF('BASE DE DATOS 2017'!H3:H1785,'RESUMEN 2017'!G1)*(TERMINOS!C11)))/COUNTA('BASE DE DATOS 2017'!H3:H1785),0))=2,TERMINOS!C7,IF((ROUND(((COUNTIF('BASE DE DATOS 2017'!H3:H1785,'RESUMEN 2017'!A1)*(TERMINOS!C5))+(COUNTIF('BASE DE DATOS 2017'!H3:H1785,'RESUMEN 2017'!B1)*(TERMINOS!C6))+(COUNTIF('BASE DE DATOS 2017'!H3:H1785,'RESUMEN 2017'!C1)*(TERMINOS!C7))+(COUNTIF('BASE DE DATOS 2017'!H3:H1785,D1)*(TERMINOS!C8))+(COUNTIF('BASE DE DATOS 2017'!H3:H1785,'RESUMEN 2017'!E1)*(TERMINOS!C9))+(COUNTIF('BASE DE DATOS 2017'!H3:H1785,'RESUMEN 2017'!F1)*(TERMINOS!C10))+(COUNTIF('BASE DE DATOS 2017'!H3:H1785,'RESUMEN 2017'!G1)*(TERMINOS!C11)))/COUNTA('BASE DE DATOS 2017'!H3:H1785),0))=3,TERMINOS!B8,IF((ROUND(((COUNTIF('BASE DE DATOS 2017'!H3:H1785,'RESUMEN 2017'!A1)*(TERMINOS!C5))+(COUNTIF('BASE DE DATOS 2017'!H3:H1785,'RESUMEN 2017'!B1)*(TERMINOS!C6))+(COUNTIF('BASE DE DATOS 2017'!H3:H1785,'RESUMEN 2017'!C1)*(TERMINOS!C7))+(COUNTIF('BASE DE DATOS 2017'!H3:H1785,D1)*(TERMINOS!C8))+(COUNTIF('BASE DE DATOS 2017'!H3:H1785,'RESUMEN 2017'!E1)*(TERMINOS!C9))+(COUNTIF('BASE DE DATOS 2017'!H3:H1785,'RESUMEN 2017'!F1)*(TERMINOS!C10))+(COUNTIF('BASE DE DATOS 2017'!H3:H1785,'RESUMEN 2017'!G1)*(TERMINOS!C11)))/COUNTA('BASE DE DATOS 2017'!H3:H1785),0))=4,TERMINOS!B9,IF((ROUND(((COUNTIF('BASE DE DATOS 2017'!H3:H1785,'RESUMEN 2017'!A1)*(TERMINOS!C5))+(COUNTIF('BASE DE DATOS 2017'!H3:H1785,'RESUMEN 2017'!B1)*(TERMINOS!C6))+(COUNTIF('BASE DE DATOS 2017'!H3:H1785,'RESUMEN 2017'!C1)*(TERMINOS!C7))+(COUNTIF('BASE DE DATOS 2017'!H3:H1785,D1)*(TERMINOS!C8))+(COUNTIF('BASE DE DATOS 2017'!H3:H1785,'RESUMEN 2017'!E1)*(TERMINOS!C9))+(COUNTIF('BASE DE DATOS 2017'!H3:H1785,'RESUMEN 2017'!F1)*(TERMINOS!C10))+(COUNTIF('BASE DE DATOS 2017'!H3:H1785,'RESUMEN 2017'!G1)*(TERMINOS!C11)))/COUNTA('BASE DE DATOS 2017'!H3:H1785),0))=5,TERMINOS!B10,TERMINOS!B11))))))</f>
        <v>LICENCIATURA</v>
      </c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0.70802696078431371</v>
      </c>
      <c r="F14" s="215"/>
      <c r="G14" s="232" t="s">
        <v>36</v>
      </c>
      <c r="H14" s="233"/>
      <c r="I14" s="233"/>
      <c r="J14" s="233"/>
      <c r="K14" s="278">
        <f>AVERAGE(K15:L17)</f>
        <v>0.62745098039215685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0.82996323529411764</v>
      </c>
      <c r="F15" s="231"/>
      <c r="G15" s="216" t="s">
        <v>37</v>
      </c>
      <c r="H15" s="217"/>
      <c r="I15" s="217"/>
      <c r="J15" s="217"/>
      <c r="K15" s="212">
        <f>CONVIVENCIA!E16</f>
        <v>0.69607843137254899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0.82996323529411764</v>
      </c>
      <c r="F16" s="213"/>
      <c r="G16" s="216" t="s">
        <v>38</v>
      </c>
      <c r="H16" s="217"/>
      <c r="I16" s="217"/>
      <c r="J16" s="217"/>
      <c r="K16" s="212">
        <f>CONVIVENCIA!D25</f>
        <v>0.78431372549019596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0.52941176470588236</v>
      </c>
      <c r="F17" s="237"/>
      <c r="G17" s="204" t="s">
        <v>39</v>
      </c>
      <c r="H17" s="205"/>
      <c r="I17" s="205"/>
      <c r="J17" s="205"/>
      <c r="K17" s="206">
        <f>CONVIVENCIA!E42</f>
        <v>0.40196078431372551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0.76470588235294112</v>
      </c>
      <c r="F18" s="237"/>
      <c r="G18" s="282" t="s">
        <v>40</v>
      </c>
      <c r="H18" s="283"/>
      <c r="I18" s="283"/>
      <c r="J18" s="283"/>
      <c r="K18" s="274">
        <f>AVERAGE(K19:L22)</f>
        <v>0.81470588235294117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MASCULINO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0.84313725490196079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0.74579831932773111</v>
      </c>
      <c r="F20" s="215"/>
      <c r="G20" s="242" t="s">
        <v>42</v>
      </c>
      <c r="H20" s="243"/>
      <c r="I20" s="243"/>
      <c r="J20" s="243"/>
      <c r="K20" s="254">
        <f>'MANDOS MEDIOS'!E41</f>
        <v>0.72549019607843135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0.74264705882352944</v>
      </c>
      <c r="F21" s="231"/>
      <c r="G21" s="242" t="s">
        <v>43</v>
      </c>
      <c r="H21" s="243"/>
      <c r="I21" s="243"/>
      <c r="J21" s="243"/>
      <c r="K21" s="254">
        <f>'MANDOS MEDIOS'!D51</f>
        <v>0.82352941176470573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0.94117647058823528</v>
      </c>
      <c r="F22" s="213"/>
      <c r="G22" s="263" t="s">
        <v>44</v>
      </c>
      <c r="H22" s="264"/>
      <c r="I22" s="264"/>
      <c r="J22" s="264"/>
      <c r="K22" s="254">
        <f>'MANDOS MEDIOS'!E72</f>
        <v>0.86666666666666659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0.61764705882352944</v>
      </c>
      <c r="F23" s="213"/>
      <c r="G23" s="226" t="s">
        <v>45</v>
      </c>
      <c r="H23" s="227"/>
      <c r="I23" s="227"/>
      <c r="J23" s="227"/>
      <c r="K23" s="280">
        <f>AVERAGE(K25:L30)</f>
        <v>0.83700980392156865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0.84313725490196068</v>
      </c>
      <c r="F24" s="213"/>
      <c r="G24" s="228"/>
      <c r="H24" s="229"/>
      <c r="I24" s="229"/>
      <c r="J24" s="229"/>
      <c r="K24" s="284">
        <f>AVERAGE(K25:L29)</f>
        <v>0.87647058823529422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0.55882352941176472</v>
      </c>
      <c r="F25" s="213"/>
      <c r="G25" s="242" t="s">
        <v>46</v>
      </c>
      <c r="H25" s="243"/>
      <c r="I25" s="243"/>
      <c r="J25" s="243"/>
      <c r="K25" s="254">
        <f>PUESTO!E17</f>
        <v>0.86274509803921562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0.77450980392156865</v>
      </c>
      <c r="F26" s="213"/>
      <c r="G26" s="263" t="s">
        <v>47</v>
      </c>
      <c r="H26" s="264"/>
      <c r="I26" s="264"/>
      <c r="J26" s="264"/>
      <c r="K26" s="254">
        <f>PUESTO!E70</f>
        <v>0.89215686274509798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0.76470588235294112</v>
      </c>
      <c r="F27" s="260"/>
      <c r="G27" s="263" t="s">
        <v>48</v>
      </c>
      <c r="H27" s="264"/>
      <c r="I27" s="264"/>
      <c r="J27" s="264"/>
      <c r="K27" s="254">
        <f>PUESTO!D27</f>
        <v>0.86274509803921562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0.72058823529411764</v>
      </c>
      <c r="F28" s="213"/>
      <c r="G28" s="242" t="s">
        <v>49</v>
      </c>
      <c r="H28" s="243"/>
      <c r="I28" s="243"/>
      <c r="J28" s="243"/>
      <c r="K28" s="254">
        <f>PUESTO!D37</f>
        <v>0.88235294117647056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((E35*K9)+(E40*F9))/SUM(F9,F10,K9)</f>
        <v>0.84313725490196068</v>
      </c>
      <c r="F29" s="262"/>
      <c r="G29" s="242" t="s">
        <v>50</v>
      </c>
      <c r="H29" s="243"/>
      <c r="I29" s="243"/>
      <c r="J29" s="243"/>
      <c r="K29" s="254">
        <f>PUESTO!D52</f>
        <v>0.88235294117647056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((E36*K9)+(E40*F9))/SUM(F9,F10,K9)</f>
        <v>0.8039215686274509</v>
      </c>
      <c r="F30" s="287"/>
      <c r="G30" s="288" t="s">
        <v>51</v>
      </c>
      <c r="H30" s="289"/>
      <c r="I30" s="289"/>
      <c r="J30" s="289"/>
      <c r="K30" s="265">
        <f>PUESTO!E85</f>
        <v>0.63970588235294112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 t="s">
        <v>263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 t="s">
        <v>263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 t="s">
        <v>263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 t="s">
        <v>263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0.85416666666666663</v>
      </c>
      <c r="F35" s="247"/>
      <c r="G35" s="272" t="s">
        <v>52</v>
      </c>
      <c r="H35" s="273"/>
      <c r="I35" s="273"/>
      <c r="J35" s="273"/>
      <c r="K35" s="274">
        <f>AVERAGE(E14,E20,E29,K14,K18,K23)</f>
        <v>0.76268820028011197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0.8125</v>
      </c>
      <c r="F36" s="295"/>
      <c r="G36" s="252" t="s">
        <v>262</v>
      </c>
      <c r="H36" s="253"/>
      <c r="I36" s="253"/>
      <c r="J36" s="253"/>
      <c r="K36" s="296">
        <f>AVERAGE(K24,K18,K14,E30,E21,E15)</f>
        <v>0.78252655228758172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0.85416666666666663</v>
      </c>
      <c r="F37" s="260"/>
      <c r="G37" s="276" t="s">
        <v>161</v>
      </c>
      <c r="H37" s="277"/>
      <c r="I37" s="277"/>
      <c r="J37" s="277"/>
      <c r="K37" s="256">
        <f>COUNTA('BASE DE DATOS 2017'!A3:A1785)</f>
        <v>17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0.8125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0.89583333333333326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0.66666666666666663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0.66666666666666663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0.66666666666666663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P4" sqref="P4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9.42578125" style="92" bestFit="1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261</v>
      </c>
      <c r="H3" s="158" t="s">
        <v>259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0.77489177489177496</v>
      </c>
      <c r="E4" s="133">
        <f>AVERAGE(E5:E7)</f>
        <v>0.75757575757575768</v>
      </c>
      <c r="F4" s="111">
        <f>AVERAGE(F5:F7)</f>
        <v>0.70802696078431371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0.87012987012987009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0.90909090909090917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0.82996323529411764</v>
      </c>
      <c r="G5" s="161">
        <v>0.83088355269389946</v>
      </c>
      <c r="H5" s="152">
        <f>F5-E5</f>
        <v>-7.9127673796791531E-2</v>
      </c>
      <c r="K5" s="146" t="s">
        <v>246</v>
      </c>
      <c r="L5" s="142">
        <f>D4</f>
        <v>0.77489177489177496</v>
      </c>
      <c r="M5" s="142">
        <f t="shared" ref="M5:N5" si="0">E4</f>
        <v>0.75757575757575768</v>
      </c>
      <c r="N5" s="143">
        <f t="shared" si="0"/>
        <v>0.70802696078431371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0.59090909090909094</v>
      </c>
      <c r="E6" s="93">
        <f>(COUNTIF('BASE DE DATOS 2016'!J:J,1)*1)/(COUNTA('BASE DE DATOS 2016'!J:J)-2)</f>
        <v>0.54545454545454541</v>
      </c>
      <c r="F6" s="93">
        <f>(COUNTIF('BASE DE DATOS 2017'!J:J,1)*1)/(COUNTA('BASE DE DATOS 2017'!J:J)-2)</f>
        <v>0.52941176470588236</v>
      </c>
      <c r="G6" s="161">
        <v>0.54404381560931081</v>
      </c>
      <c r="H6" s="153">
        <f>F6-E6</f>
        <v>-1.6042780748663055E-2</v>
      </c>
      <c r="K6" s="146" t="s">
        <v>247</v>
      </c>
      <c r="L6" s="142">
        <f>D8</f>
        <v>0.8344155844155845</v>
      </c>
      <c r="M6" s="142">
        <f t="shared" ref="M6:N6" si="1">E8</f>
        <v>0.80681818181818188</v>
      </c>
      <c r="N6" s="143">
        <f t="shared" si="1"/>
        <v>0.74579831932773111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0.86363636363636365</v>
      </c>
      <c r="E7" s="93">
        <f>((COUNTIF('BASE DE DATOS 2016'!K:K,2)*1)/(COUNTA('BASE DE DATOS 2016'!K:K)-2))</f>
        <v>0.81818181818181823</v>
      </c>
      <c r="F7" s="93">
        <f>((COUNTIF('BASE DE DATOS 2017'!K:K,2)*1)/(COUNTA('BASE DE DATOS 2017'!K:K)-2))</f>
        <v>0.76470588235294112</v>
      </c>
      <c r="G7" s="161">
        <v>0.78137836604290278</v>
      </c>
      <c r="H7" s="154">
        <f>F7-E7</f>
        <v>-5.3475935828877108E-2</v>
      </c>
      <c r="K7" s="146" t="s">
        <v>26</v>
      </c>
      <c r="L7" s="142">
        <f>D16</f>
        <v>0.77272727272727271</v>
      </c>
      <c r="M7" s="142">
        <f t="shared" ref="M7:N7" si="2">E16</f>
        <v>0.8677248677248679</v>
      </c>
      <c r="N7" s="143">
        <f t="shared" si="2"/>
        <v>0.8431372549019609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0.8344155844155845</v>
      </c>
      <c r="E8" s="133">
        <f>AVERAGE(E9:E15)</f>
        <v>0.80681818181818188</v>
      </c>
      <c r="F8" s="111">
        <f>AVERAGE(F9:F15)</f>
        <v>0.74579831932773111</v>
      </c>
      <c r="G8" s="160">
        <v>0.73606854882528083</v>
      </c>
      <c r="H8" s="130"/>
      <c r="K8" s="146" t="s">
        <v>36</v>
      </c>
      <c r="L8" s="142">
        <f>D28</f>
        <v>0.83838383838383834</v>
      </c>
      <c r="M8" s="142">
        <f t="shared" ref="M8:N8" si="3">E28</f>
        <v>0.70959595959595967</v>
      </c>
      <c r="N8" s="143">
        <f t="shared" si="3"/>
        <v>0.62745098039215685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0.90909090909090906</v>
      </c>
      <c r="E9" s="93">
        <f>(COUNTIF('BASE DE DATOS 2016'!L:L,1)*1)/(COUNTA('BASE DE DATOS 2016'!L:L)-2)</f>
        <v>0.90909090909090906</v>
      </c>
      <c r="F9" s="93">
        <f>(COUNTIF('BASE DE DATOS 2017'!L:L,1)*1)/(COUNTA('BASE DE DATOS 2017'!L:L)-2)</f>
        <v>0.94117647058823528</v>
      </c>
      <c r="G9" s="161">
        <v>0.85623003194888181</v>
      </c>
      <c r="H9" s="152">
        <f t="shared" ref="H9:H15" si="4">F9-E9</f>
        <v>3.208556149732622E-2</v>
      </c>
      <c r="K9" s="146" t="s">
        <v>40</v>
      </c>
      <c r="L9" s="142">
        <f>D32</f>
        <v>0.84848484848484851</v>
      </c>
      <c r="M9" s="142">
        <f t="shared" ref="M9:N9" si="5">E32</f>
        <v>0.83964646464646464</v>
      </c>
      <c r="N9" s="143">
        <f t="shared" si="5"/>
        <v>0.81470588235294117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0.77272727272727271</v>
      </c>
      <c r="E10" s="93">
        <f>(((COUNTIF('BASE DE DATOS 2016'!M:M,1)*1)+(COUNTIF('BASE DE DATOS 2016'!M:M,2)*1/2)+(COUNTIF('BASE DE DATOS 2016'!M:M,4)*1/2)))/(COUNTA('BASE DE DATOS 2016'!M:M)-2)</f>
        <v>0.68181818181818177</v>
      </c>
      <c r="F10" s="93">
        <f>(COUNTIF('BASE DE DATOS 2017'!M:M,1)*1+(COUNTIF('BASE DE DATOS 2017'!M:M,2)*1/2)+(COUNTIF('BASE DE DATOS 2017'!M:M,4)*1/2))/(COUNTA('BASE DE DATOS 2017'!M:M)-2)</f>
        <v>0.61764705882352944</v>
      </c>
      <c r="G10" s="161">
        <v>0.63852122318575988</v>
      </c>
      <c r="H10" s="153">
        <f t="shared" si="4"/>
        <v>-6.417112299465233E-2</v>
      </c>
      <c r="K10" s="147" t="s">
        <v>45</v>
      </c>
      <c r="L10" s="144">
        <f>D37</f>
        <v>0.83238636363636365</v>
      </c>
      <c r="M10" s="144">
        <f t="shared" ref="M10:N10" si="6">E37</f>
        <v>0.84059343434343436</v>
      </c>
      <c r="N10" s="145">
        <f t="shared" si="6"/>
        <v>0.83700980392156865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0.86363636363636365</v>
      </c>
      <c r="E11" s="93">
        <f>((COUNTIF('BASE DE DATOS 2016'!N:N,1)*1)+(COUNTIF('BASE DE DATOS 2016'!N:N,2)*2/3)+(COUNTIF('BASE DE DATOS 2016'!N:N,3)*1/3))/(COUNTA('BASE DE DATOS 2016'!N:N)-2)</f>
        <v>0.72727272727272729</v>
      </c>
      <c r="F11" s="93">
        <f>((COUNTIF('BASE DE DATOS 2017'!N:N,1)*1)+(COUNTIF('BASE DE DATOS 2017'!N:N,2)*2/3)+(COUNTIF('BASE DE DATOS 2017'!N:N,3)*1/3))/(COUNTA('BASE DE DATOS 2017'!N:N)-2)</f>
        <v>0.84313725490196068</v>
      </c>
      <c r="G11" s="161">
        <v>0.81986916172219682</v>
      </c>
      <c r="H11" s="153">
        <f t="shared" si="4"/>
        <v>0.11586452762923338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0.74242424242424243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0.78787878787878785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0.55882352941176472</v>
      </c>
      <c r="G12" s="161">
        <v>0.8041229271261221</v>
      </c>
      <c r="H12" s="153">
        <f t="shared" si="4"/>
        <v>-0.22905525846702313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0.90909090909090917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0.93939393939393934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0.77450980392156876</v>
      </c>
      <c r="G13" s="161">
        <v>0.77012018865053999</v>
      </c>
      <c r="H13" s="153">
        <f t="shared" si="4"/>
        <v>-0.16488413547237057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0.66666666666666663</v>
      </c>
      <c r="E14" s="93">
        <f>((COUNTIF('BASE DE DATOS 2016'!S:S,1)*1)+(COUNTIF('BASE DE DATOS 2016'!S:S,2)*2/3)+(COUNTIF('BASE DE DATOS 2016'!S:S,3)*1/3))/(COUNTA('BASE DE DATOS 2016'!S:S)-2)</f>
        <v>0.63636363636363635</v>
      </c>
      <c r="F14" s="93">
        <f>((COUNTIF('BASE DE DATOS 2017'!S:S,1)*1)+(COUNTIF('BASE DE DATOS 2017'!S:S,2)*2/3)+(COUNTIF('BASE DE DATOS 2017'!S:S,3)*1/3))/(COUNTA('BASE DE DATOS 2017'!S:S)-2)</f>
        <v>0.76470588235294112</v>
      </c>
      <c r="G14" s="161">
        <v>0.72721740453369843</v>
      </c>
      <c r="H14" s="153">
        <f t="shared" si="4"/>
        <v>0.12834224598930477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0.97727272727272729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0.96590909090909083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0.72058823529411764</v>
      </c>
      <c r="G15" s="161">
        <v>0.53639890460976725</v>
      </c>
      <c r="H15" s="154">
        <f t="shared" si="4"/>
        <v>-0.24532085561497319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0.77272727272727271</v>
      </c>
      <c r="E16" s="114">
        <f>(((E21*(COUNTA('BASE DE DATOS 2016'!Y:Y)-2))+(E25*(COUNTA('BASE DE DATOS 2016'!AB:AB)-2)))/(COUNTA('BASE DE DATOS 2016'!V:V)+COUNTA('BASE DE DATOS 2016'!Y:Y)+COUNTA('BASE DE DATOS 2016'!AB:AB)-6))</f>
        <v>0.8677248677248679</v>
      </c>
      <c r="F16" s="115">
        <f>(((F21*(COUNTA('BASE DE DATOS 2017'!Y:Y)-2))+(F25*(COUNTA('BASE DE DATOS 2017'!AB:AB)-2)))/(COUNTA('BASE DE DATOS 2017'!V:V)+COUNTA('BASE DE DATOS 2017'!Y:Y)+COUNTA('BASE DE DATOS 2017'!AB:AB)-6))</f>
        <v>0.8431372549019609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1</v>
      </c>
      <c r="E17" s="117" t="s">
        <v>263</v>
      </c>
      <c r="F17" s="117" t="s">
        <v>263</v>
      </c>
      <c r="G17" s="160">
        <v>0.7994852858901198</v>
      </c>
      <c r="H17" s="155" t="s">
        <v>263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1</v>
      </c>
      <c r="E18" s="93" t="s">
        <v>263</v>
      </c>
      <c r="F18" s="112" t="s">
        <v>263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1</v>
      </c>
      <c r="E19" s="93" t="s">
        <v>263</v>
      </c>
      <c r="F19" s="112" t="s">
        <v>263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1</v>
      </c>
      <c r="E20" s="93" t="s">
        <v>263</v>
      </c>
      <c r="F20" s="112" t="s">
        <v>263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0.76666666666666661</v>
      </c>
      <c r="E21" s="117">
        <f>AVERAGE(E22:E24)</f>
        <v>0.87777777777777777</v>
      </c>
      <c r="F21" s="117">
        <f>AVERAGE(F22:F24)</f>
        <v>0.85416666666666685</v>
      </c>
      <c r="G21" s="160">
        <v>0.8246340436967291</v>
      </c>
      <c r="H21" s="155">
        <f>F21-E21</f>
        <v>-2.3611111111110916E-2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0.60000000000000009</v>
      </c>
      <c r="E22" s="93">
        <f>((COUNTIF('BASE DE DATOS 2016'!Y:Y,1)*1)+(COUNTIF('BASE DE DATOS 2016'!Y:Y,2)*2/3)+(COUNTIF('BASE DE DATOS 2016'!Y:Y,3)*1/3))/(COUNTA('BASE DE DATOS 2016'!Y:Y)-2)</f>
        <v>0.76666666666666672</v>
      </c>
      <c r="F22" s="112">
        <f>((COUNTIF('BASE DE DATOS 2017'!Y:Y,1)*1)+(COUNTIF('BASE DE DATOS 2017'!Y:Y,2)*2/3)+(COUNTIF('BASE DE DATOS 2017'!Y:Y,3)*1/3))/(COUNTA('BASE DE DATOS 2017'!Y:Y)-2)</f>
        <v>0.85416666666666674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0.74999999999999989</v>
      </c>
      <c r="E23" s="93">
        <f>((COUNTIF('BASE DE DATOS 2016'!Z:Z,1)*1)+(COUNTIF('BASE DE DATOS 2016'!Z:Z,2)*2/3)+(COUNTIF('BASE DE DATOS 2016'!Z:Z,3)*1/3))/(COUNTA('BASE DE DATOS 2016'!Z:Z)-2)</f>
        <v>0.86666666666666659</v>
      </c>
      <c r="F23" s="112">
        <f>((COUNTIF('BASE DE DATOS 2017'!Z:Z,1)*1)+(COUNTIF('BASE DE DATOS 2017'!Z:Z,2)*2/3)+(COUNTIF('BASE DE DATOS 2017'!Z:Z,3)*1/3))/(COUNTA('BASE DE DATOS 2017'!Z:Z)-2)</f>
        <v>0.81250000000000011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0.95</v>
      </c>
      <c r="E24" s="93">
        <f>((COUNTIF('BASE DE DATOS 2016'!AA:AA,1)*1)+(COUNTIF('BASE DE DATOS 2016'!AA:AA,2)*2/3)+(COUNTIF('BASE DE DATOS 2016'!AA:AA,3)*1/3))/(COUNTA('BASE DE DATOS 2016'!AA:AA)-COUNTIF('BASE DE DATOS 2016'!AA:AA,5)-2)</f>
        <v>1</v>
      </c>
      <c r="F24" s="112">
        <f>((COUNTIF('BASE DE DATOS 2017'!AA:AA,1)*1)+(COUNTIF('BASE DE DATOS 2017'!AA:AA,2)*2/3)+(COUNTIF('BASE DE DATOS 2017'!AA:AA,3)*1/3))/(COUNTA('BASE DE DATOS 2017'!AA:AA)-COUNTIF('BASE DE DATOS 2017'!AA:AA,5)-2)</f>
        <v>0.89583333333333337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0.66666666666666663</v>
      </c>
      <c r="E25" s="117">
        <f>AVERAGE(E26:E27)</f>
        <v>0.66666666666666663</v>
      </c>
      <c r="F25" s="117">
        <f>AVERAGE(F26:F27)</f>
        <v>0.66666666666666663</v>
      </c>
      <c r="G25" s="160">
        <v>0.79286694101508925</v>
      </c>
      <c r="H25" s="155">
        <f>F25-E25</f>
        <v>0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0.66666666666666663</v>
      </c>
      <c r="E26" s="93">
        <f>((COUNTIF('BASE DE DATOS 2016'!AB:AB,1)*1)+(COUNTIF('BASE DE DATOS 2016'!AB:AB,2)*2/3)+(COUNTIF('BASE DE DATOS 2016'!AB:AB,3)*1/3))/(COUNTA('BASE DE DATOS 2016'!AB:AB)-2)</f>
        <v>0.66666666666666663</v>
      </c>
      <c r="F26" s="112">
        <f>((COUNTIF('BASE DE DATOS 2017'!AB:AB,1)*1)+(COUNTIF('BASE DE DATOS 2017'!AB:AB,2)*2/3)+(COUNTIF('BASE DE DATOS 2017'!AB:AB,3)*1/3))/(COUNTA('BASE DE DATOS 2017'!AB:AB)-2)</f>
        <v>0.66666666666666663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0.66666666666666663</v>
      </c>
      <c r="E27" s="93">
        <f>((COUNTIF('BASE DE DATOS 2016'!AC:AC,1)*1)+(COUNTIF('BASE DE DATOS 2016'!AC:AC,2)*2/3)+(COUNTIF('BASE DE DATOS 2016'!AC:AC,3)*1/3))/(COUNTA('BASE DE DATOS 2016'!AC:AC)-2)</f>
        <v>0.66666666666666663</v>
      </c>
      <c r="F27" s="112">
        <f>((COUNTIF('BASE DE DATOS 2017'!AC3:AC2826,1)*1)+(COUNTIF('BASE DE DATOS 2017'!AC3:AC2826,2)*2/3)+(COUNTIF('BASE DE DATOS 2017'!AC3:AC2826,3)*1/3))/COUNTA('BASE DE DATOS 2017'!AC3:AC2826)</f>
        <v>0.66666666666666663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0.83838383838383834</v>
      </c>
      <c r="E28" s="133">
        <f>AVERAGE(E29:E31)</f>
        <v>0.70959595959595967</v>
      </c>
      <c r="F28" s="111">
        <f>AVERAGE(F29:F31)</f>
        <v>0.62745098039215685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0.91666666666666663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0.81060606060606055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0.6960784313725491</v>
      </c>
      <c r="G29" s="161">
        <v>0.77993305948577518</v>
      </c>
      <c r="H29" s="152">
        <f>F29-E29</f>
        <v>-0.11452762923351145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0.9242424242424242</v>
      </c>
      <c r="E30" s="93">
        <f>((COUNTIF('BASE DE DATOS 2016'!AF:AF,1)*1)+(COUNTIF('BASE DE DATOS 2016'!AF:AF,2)*2/3)+(COUNTIF('BASE DE DATOS 2016'!AF:AF,3)*1/3))/(COUNTA('BASE DE DATOS 2016'!AF:AF)-2)</f>
        <v>0.81818181818181823</v>
      </c>
      <c r="F30" s="93">
        <f>((COUNTIF('BASE DE DATOS 2017'!AF:AF,1)*1)+(COUNTIF('BASE DE DATOS 2017'!AF:AF,2)*2/3)+(COUNTIF('BASE DE DATOS 2017'!AF:AF,3)*1/3))/(COUNTA('BASE DE DATOS 2017'!AF:AF)-2)</f>
        <v>0.78431372549019607</v>
      </c>
      <c r="G30" s="161">
        <v>0.83447436482580251</v>
      </c>
      <c r="H30" s="153">
        <f>F30-E30</f>
        <v>-3.3868092691622165E-2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0.6742424242424242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0.5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0.40196078431372551</v>
      </c>
      <c r="G31" s="161">
        <v>0.60444241594401338</v>
      </c>
      <c r="H31" s="154">
        <f>F31-E31</f>
        <v>-9.8039215686274495E-2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0.84848484848484851</v>
      </c>
      <c r="E32" s="133">
        <f>AVERAGE(E33:E36)</f>
        <v>0.83964646464646464</v>
      </c>
      <c r="F32" s="111">
        <f>AVERAGE(F33:F36)</f>
        <v>0.81470588235294117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0.88888888888888884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0.89898989898989889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0.84313725490196079</v>
      </c>
      <c r="G33" s="161">
        <v>0.8338151021857092</v>
      </c>
      <c r="H33" s="152">
        <f>F33-E33</f>
        <v>-5.5852644087938108E-2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0.66666666666666674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0.75757575757575757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0.72549019607843135</v>
      </c>
      <c r="G34" s="161">
        <v>0.69990871748060246</v>
      </c>
      <c r="H34" s="153">
        <f>F34-E34</f>
        <v>-3.208556149732622E-2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0.9242424242424242</v>
      </c>
      <c r="E35" s="93">
        <f>((COUNTIF('BASE DE DATOS 2016'!AN:AN,1)*1)+(COUNTIF('BASE DE DATOS 2016'!AN:AN,2)*2/3)+(COUNTIF('BASE DE DATOS 2016'!AN:AN,3)*1/3))/(COUNTA('BASE DE DATOS 2016'!AN:AN)-2)</f>
        <v>0.83333333333333326</v>
      </c>
      <c r="F35" s="93">
        <f>((COUNTIF('BASE DE DATOS 2017'!AN:AN,1)*1)+(COUNTIF('BASE DE DATOS 2017'!AN:AN,2)*2/3)+(COUNTIF('BASE DE DATOS 2017'!AN:AN,3)*1/3))/(COUNTA('BASE DE DATOS 2017'!AN:AN)-2)</f>
        <v>0.82352941176470584</v>
      </c>
      <c r="G35" s="161">
        <v>0.80054769511638524</v>
      </c>
      <c r="H35" s="153">
        <f>F35-E35</f>
        <v>-9.8039215686274161E-3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0.91414141414141425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0.86868686868686884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0.86666666666666659</v>
      </c>
      <c r="G36" s="161">
        <v>0.79135977263014612</v>
      </c>
      <c r="H36" s="154">
        <f>F36-E36</f>
        <v>-2.0202020202022553E-3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0.83238636363636365</v>
      </c>
      <c r="E37" s="133">
        <f>AVERAGE(E38:E43)</f>
        <v>0.84059343434343436</v>
      </c>
      <c r="F37" s="111">
        <f>AVERAGE(F38:F43)</f>
        <v>0.83700980392156865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0.6515151515151516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0.71212121212121215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0.86274509803921562</v>
      </c>
      <c r="G38" s="161">
        <v>0.81446827932450927</v>
      </c>
      <c r="H38" s="152">
        <f t="shared" ref="H38:H43" si="7">F38-E38</f>
        <v>0.15062388591800346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0.87121212121212122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0.93181818181818188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0.89215686274509798</v>
      </c>
      <c r="G39" s="161">
        <v>0.88429940666362383</v>
      </c>
      <c r="H39" s="153">
        <f t="shared" si="7"/>
        <v>-3.96613190730839E-2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0.96969696969696961</v>
      </c>
      <c r="E40" s="93">
        <f>((COUNTIF('BASE DE DATOS 2016'!AS:AS,1)*1)+(COUNTIF('BASE DE DATOS 2016'!AS:AS,2)*2/3)+(COUNTIF('BASE DE DATOS 2016'!AS:AS,3)*1/3))/(COUNTA('BASE DE DATOS 2016'!AS:AS)-2)</f>
        <v>1</v>
      </c>
      <c r="F40" s="93">
        <f>((COUNTIF('BASE DE DATOS 2017'!AS3:AS47826,1)*1)+(COUNTIF('BASE DE DATOS 2017'!AS3:AS47826,2)*2/3)+(COUNTIF('BASE DE DATOS 2017'!AS3:AS47826,3)*1/3))/COUNTA('BASE DE DATOS 2017'!AS3:AS47826)</f>
        <v>0.86274509803921562</v>
      </c>
      <c r="G40" s="161">
        <v>0.85653430701354027</v>
      </c>
      <c r="H40" s="153">
        <f t="shared" si="7"/>
        <v>-0.13725490196078438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0.80303030303030309</v>
      </c>
      <c r="E41" s="93">
        <f>((COUNTIF('BASE DE DATOS 2016'!AT:AT,1)*1)+(COUNTIF('BASE DE DATOS 2016'!AT:AT,2)*2/3)+(COUNTIF('BASE DE DATOS 2016'!AT:AT,3)*1/3))/(COUNTA('BASE DE DATOS 2016'!AT:AT)-2)</f>
        <v>0.89393939393939403</v>
      </c>
      <c r="F41" s="93">
        <f>((COUNTIF('BASE DE DATOS 2017'!AT3:AT47826,1)*1)+(COUNTIF('BASE DE DATOS 2017'!AT3:AT47826,2)*2/3)+(COUNTIF('BASE DE DATOS 2017'!AT3:AT47826,3)*1/3))/COUNTA('BASE DE DATOS 2017'!AT3:AT47826)</f>
        <v>0.88235294117647056</v>
      </c>
      <c r="G41" s="161">
        <v>0.82488970028906139</v>
      </c>
      <c r="H41" s="153">
        <f t="shared" si="7"/>
        <v>-1.1586452762923471E-2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0.86363636363636365</v>
      </c>
      <c r="E42" s="93">
        <f>((COUNTIF('BASE DE DATOS 2016'!AU:AU,2)*1))/(COUNTA('BASE DE DATOS 2016'!AU:AU)-2)</f>
        <v>0.81818181818181823</v>
      </c>
      <c r="F42" s="93">
        <f>((COUNTIF('BASE DE DATOS 2017'!AU:AU,2)*1))/(COUNTA('BASE DE DATOS 2017'!AU:AU)-2)</f>
        <v>0.88235294117647056</v>
      </c>
      <c r="G42" s="161">
        <v>0.83158375171154719</v>
      </c>
      <c r="H42" s="153">
        <f t="shared" si="7"/>
        <v>6.417112299465233E-2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0.83522727272727271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0.6875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0.63970588235294112</v>
      </c>
      <c r="G43" s="161">
        <v>0.57000228206298487</v>
      </c>
      <c r="H43" s="154">
        <f t="shared" si="7"/>
        <v>-4.7794117647058876E-2</v>
      </c>
    </row>
    <row r="44" spans="1:8" ht="15.75" thickBot="1" x14ac:dyDescent="0.3">
      <c r="B44" s="128" t="s">
        <v>253</v>
      </c>
      <c r="C44" s="118"/>
      <c r="D44" s="119">
        <f>AVERAGE(D4,D8,D16,D28,D32,D37)</f>
        <v>0.81688161375661361</v>
      </c>
      <c r="E44" s="119">
        <f>AVERAGE(E4,E8,E16,E28,E32,E37)</f>
        <v>0.80365911095077769</v>
      </c>
      <c r="F44" s="120">
        <f>AVERAGE(F4,F8,F16,F28,F32,F37)</f>
        <v>0.76268820028011197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8</v>
      </c>
      <c r="E6" s="310">
        <f>SUM(D6:D8)</f>
        <v>16</v>
      </c>
      <c r="F6" s="16">
        <f>D6*A6</f>
        <v>8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7</v>
      </c>
      <c r="E7" s="310"/>
      <c r="F7" s="16">
        <f>D7*A7</f>
        <v>3.5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1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1</v>
      </c>
      <c r="E9" s="16"/>
      <c r="F9" s="16"/>
    </row>
    <row r="10" spans="1:6" x14ac:dyDescent="0.25">
      <c r="E10" s="14">
        <f>E6/SUM(D6:D9)</f>
        <v>0.94117647058823528</v>
      </c>
      <c r="F10" s="14">
        <f>(F6+F7)/E6</f>
        <v>0.71875</v>
      </c>
    </row>
    <row r="11" spans="1:6" x14ac:dyDescent="0.25">
      <c r="C11" s="302" t="s">
        <v>62</v>
      </c>
      <c r="D11" s="303"/>
      <c r="E11" s="311">
        <f>AVERAGE(E10:F10)</f>
        <v>0.82996323529411764</v>
      </c>
      <c r="F11" s="312"/>
    </row>
    <row r="12" spans="1:6" x14ac:dyDescent="0.25">
      <c r="C12" s="302" t="s">
        <v>63</v>
      </c>
      <c r="D12" s="303"/>
      <c r="E12" s="304">
        <f>E10-F10</f>
        <v>0.22242647058823528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9</v>
      </c>
      <c r="E18" s="21">
        <f>D18/SUM(D18:D19)</f>
        <v>0.52941176470588236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8</v>
      </c>
      <c r="E19" s="21">
        <f>D19/SUM(D18:D19)</f>
        <v>0.47058823529411764</v>
      </c>
      <c r="F19" s="16"/>
    </row>
    <row r="20" spans="1:6" x14ac:dyDescent="0.25">
      <c r="A20" s="97"/>
      <c r="B20" s="28"/>
      <c r="C20" s="16"/>
      <c r="D20" s="321">
        <f>((D18*A18)+(D19*A19))/(SUM(D18:D19)*A18)</f>
        <v>0.52941176470588236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3</v>
      </c>
      <c r="E26" s="21">
        <f>D26/(SUM(D$26:D$28))</f>
        <v>0.17647058823529413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13</v>
      </c>
      <c r="E27" s="21">
        <f>D27/(SUM(D$26:D$28))</f>
        <v>0.76470588235294112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1</v>
      </c>
      <c r="E28" s="21">
        <f>D28/(SUM(D$26:D$28))</f>
        <v>5.8823529411764705E-2</v>
      </c>
      <c r="F28" s="16"/>
    </row>
    <row r="29" spans="1:6" x14ac:dyDescent="0.25">
      <c r="D29" s="321">
        <f>((D26*A26)+(D27*A27)+(D28*A28))/(SUM(D26:D28)*A27)</f>
        <v>0.76470588235294112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16</v>
      </c>
      <c r="E5" s="29">
        <f>D5/SUM(D5:D6)</f>
        <v>0.94117647058823528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5.8823529411764705E-2</v>
      </c>
      <c r="F6" s="16"/>
    </row>
    <row r="7" spans="1:6" x14ac:dyDescent="0.25">
      <c r="E7" s="311">
        <f>((D5*A5)+(D6*A6))/(SUM(D5:D6)*A5)</f>
        <v>0.94117647058823528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7</v>
      </c>
      <c r="E12" s="30">
        <f>D12/SUM(D$12:D$15)</f>
        <v>0.41176470588235292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3</v>
      </c>
      <c r="E14" s="30">
        <f t="shared" si="0"/>
        <v>0.17647058823529413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7</v>
      </c>
      <c r="E15" s="30">
        <f t="shared" si="0"/>
        <v>0.41176470588235292</v>
      </c>
      <c r="F15" s="16"/>
    </row>
    <row r="16" spans="1:6" x14ac:dyDescent="0.25">
      <c r="E16" s="311">
        <f>((D12*A12)+(D13*A13)+(D14*A14)+(D15*A15))/(SUM(D12:D15)*A12)</f>
        <v>0.61764705882352944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9</v>
      </c>
      <c r="E21" s="30">
        <f>D21/SUM(D21:D24)</f>
        <v>0.52941176470588236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8</v>
      </c>
      <c r="E22" s="30">
        <f>D22/SUM(D21:D24)</f>
        <v>0.47058823529411764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0</v>
      </c>
      <c r="E23" s="30">
        <f>D23/SUM(D21:D24)</f>
        <v>0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11">
        <f>((D21*A21)+(D22*A22)+(D23*A23)+(D24*A24))/(SUM(D21:D24)*A21)</f>
        <v>0.84313725490196068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6</v>
      </c>
      <c r="E31" s="30">
        <f>D31/SUM(D31:D34)</f>
        <v>0.35294117647058826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2</v>
      </c>
      <c r="E32" s="30">
        <f>D32/SUM(D31:D34)</f>
        <v>0.11764705882352941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5</v>
      </c>
      <c r="E33" s="30">
        <f>D33/SUM(D31:D34)</f>
        <v>0.29411764705882354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4</v>
      </c>
      <c r="E34" s="30">
        <f>D34/SUM(D31:D34)</f>
        <v>0.23529411764705882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0.52941176470588236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6</v>
      </c>
      <c r="E38" s="30">
        <f>D38/SUM(D38:D41)</f>
        <v>0.35294117647058826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3</v>
      </c>
      <c r="E39" s="30">
        <f>D39/SUM(D38:D41)</f>
        <v>0.17647058823529413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6</v>
      </c>
      <c r="E40" s="30">
        <f>D40/SUM(D38:D41)</f>
        <v>0.35294117647058826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2</v>
      </c>
      <c r="E41" s="30">
        <f>D41/SUM(D38:D41)</f>
        <v>0.11764705882352941</v>
      </c>
      <c r="F41" s="16"/>
    </row>
    <row r="42" spans="1:6" x14ac:dyDescent="0.25">
      <c r="D42" s="14">
        <f>((D38*A38)+(D39*A39)+(D40*A40)+(D41*A41))/(SUM(D38:D41)*A38)</f>
        <v>0.58823529411764708</v>
      </c>
      <c r="E42" s="16"/>
      <c r="F42" s="16"/>
    </row>
    <row r="43" spans="1:6" x14ac:dyDescent="0.25">
      <c r="E43" s="311">
        <f>AVERAGE(D35,D42)</f>
        <v>0.55882352941176472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13</v>
      </c>
      <c r="E48" s="30">
        <f>D48/SUM(D48:D51)</f>
        <v>0.76470588235294112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3</v>
      </c>
      <c r="E49" s="30">
        <f>D49/SUM(D48:D51)</f>
        <v>0.17647058823529413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1</v>
      </c>
      <c r="E50" s="30">
        <f>D50/SUM(D48:D51)</f>
        <v>5.8823529411764705E-2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0.90196078431372551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5</v>
      </c>
      <c r="E55" s="30">
        <f>D55/SUM(D55:D58)</f>
        <v>0.29411764705882354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7</v>
      </c>
      <c r="E56" s="30">
        <f>D56/SUM(D55:D58)</f>
        <v>0.41176470588235292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4</v>
      </c>
      <c r="E57" s="30">
        <f>D57/SUM(D55:D58)</f>
        <v>0.23529411764705882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1</v>
      </c>
      <c r="E58" s="30">
        <f>D58/SUM(D55:D58)</f>
        <v>5.8823529411764705E-2</v>
      </c>
      <c r="F58" s="16"/>
    </row>
    <row r="59" spans="1:6" x14ac:dyDescent="0.25">
      <c r="D59" s="36">
        <f>((D55*A55)+(D56*A56)+(D57*A57)+(D58*A58))/(SUM(D55:D58)*A55)</f>
        <v>0.6470588235294118</v>
      </c>
      <c r="E59" s="337"/>
      <c r="F59" s="337"/>
    </row>
    <row r="60" spans="1:6" x14ac:dyDescent="0.25">
      <c r="E60" s="311">
        <f>AVERAGE(D52,D59)</f>
        <v>0.77450980392156865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8</v>
      </c>
      <c r="E65" s="30">
        <f>D65/SUM(D65:D68)</f>
        <v>0.47058823529411764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6</v>
      </c>
      <c r="E66" s="30">
        <f>D66/SUM(D65:D68)</f>
        <v>0.35294117647058826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3</v>
      </c>
      <c r="E67" s="30">
        <f>D67/SUM(D65:D68)</f>
        <v>0.17647058823529413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0.76470588235294112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15</v>
      </c>
      <c r="E74" s="30">
        <f>D74/SUM(D74:D75)</f>
        <v>0.88235294117647056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2</v>
      </c>
      <c r="E75" s="30">
        <f>D75/SUM(D74:D75)</f>
        <v>0.11764705882352941</v>
      </c>
      <c r="F75" s="16"/>
    </row>
    <row r="76" spans="1:6" x14ac:dyDescent="0.25">
      <c r="D76" s="40">
        <f>((D74*A74)+(D75*A75))/(SUM(D74:D75)*A74)</f>
        <v>0.88235294117647056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8</v>
      </c>
      <c r="E79" s="30">
        <f>D79/SUM(D79:D81)</f>
        <v>0.47058823529411764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3</v>
      </c>
      <c r="E80" s="30">
        <f>D80/SUM(D79:D81)</f>
        <v>0.17647058823529413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6</v>
      </c>
      <c r="E81" s="30">
        <f>D81/SUM(D79:D81)</f>
        <v>0.35294117647058826</v>
      </c>
      <c r="F81" s="16"/>
    </row>
    <row r="82" spans="1:6" x14ac:dyDescent="0.25">
      <c r="D82" s="36">
        <f>((D79*A79)+(D80*A80))/SUM(D79:D81)</f>
        <v>0.55882352941176472</v>
      </c>
      <c r="E82" s="42"/>
      <c r="F82" s="43"/>
    </row>
    <row r="83" spans="1:6" x14ac:dyDescent="0.25">
      <c r="E83" s="332">
        <f>AVERAGE(D76,D82)</f>
        <v>0.72058823529411764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0</v>
      </c>
      <c r="E4" s="46" t="e">
        <f>D4/SUM(D4:D7)</f>
        <v>#DIV/0!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 t="e">
        <f>D5/SUM(D4:D7)</f>
        <v>#DIV/0!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 t="e">
        <f>D6/SUM(D4:D7)</f>
        <v>#DIV/0!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 t="e">
        <f>D7/SUM(D4:D7)</f>
        <v>#DIV/0!</v>
      </c>
      <c r="F7" s="16"/>
    </row>
    <row r="8" spans="1:6" x14ac:dyDescent="0.25">
      <c r="D8" s="14" t="e">
        <f>((D4*A4)+(D5*A5)+(D6*A6)+(D7*A7))/(SUM(D4:D7)*A4)</f>
        <v>#DIV/0!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0</v>
      </c>
      <c r="E13" s="46" t="e">
        <f>D13/SUM(D13:D16)</f>
        <v>#DIV/0!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 t="e">
        <f>D14/SUM(D13:D16)</f>
        <v>#DIV/0!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 t="e">
        <f>D15/SUM(D13:D16)</f>
        <v>#DIV/0!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 t="e">
        <f>D16/SUM(D13:D16)</f>
        <v>#DIV/0!</v>
      </c>
      <c r="F16" s="16"/>
    </row>
    <row r="17" spans="1:6" x14ac:dyDescent="0.25">
      <c r="D17" s="14" t="e">
        <f>((D13*A13)+(D14*A14)+(D15*A15)+(D16*A16))/(SUM(D13:D16)*A13)</f>
        <v>#DIV/0!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 t="e">
        <f>D22/SUM(D22:D26)</f>
        <v>#DIV/0!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0</v>
      </c>
      <c r="E23" s="46" t="e">
        <f>D23/SUM(D22:D26)</f>
        <v>#DIV/0!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 t="e">
        <f>D24/SUM(D22:D26)</f>
        <v>#DIV/0!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 t="e">
        <f>D25/SUM(D22:D26)</f>
        <v>#DIV/0!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 t="e">
        <f>D26/SUM(D22:D26)</f>
        <v>#DIV/0!</v>
      </c>
      <c r="F26" s="16"/>
    </row>
    <row r="27" spans="1:6" x14ac:dyDescent="0.25">
      <c r="D27" s="14" t="e">
        <f>((D22*A22)+(D23*A23)+(D24*A24)+(D25*A25)+(D26*A26))/(SUM(D22:D26)*A22)</f>
        <v>#DIV/0!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9</v>
      </c>
      <c r="E32" s="46">
        <f>D32/SUM(D32:D35)</f>
        <v>0.5625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7</v>
      </c>
      <c r="E33" s="46">
        <f>D33/SUM(D32:D35)</f>
        <v>0.4375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0.85416666666666663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8</v>
      </c>
      <c r="E41" s="46">
        <f>D41/SUM(D41:D44)</f>
        <v>0.5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7</v>
      </c>
      <c r="E42" s="46">
        <f>D42/SUM(D41:D44)</f>
        <v>0.4375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1</v>
      </c>
      <c r="E43" s="46">
        <f>D43/SUM(D41:D44)</f>
        <v>6.25E-2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0.8125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11</v>
      </c>
      <c r="E51" s="46">
        <f>D51/SUM(D51:D55)</f>
        <v>0.6875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5</v>
      </c>
      <c r="E52" s="46">
        <f>D52/SUM(D51:D55)</f>
        <v>0.3125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0.89583333333333326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0</v>
      </c>
      <c r="E61" s="46">
        <f>D61/SUM(D61:D64)</f>
        <v>0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1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0.66666666666666663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0</v>
      </c>
      <c r="E70" s="46">
        <f>D70/SUM(D70:D73)</f>
        <v>0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1</v>
      </c>
      <c r="E71" s="46">
        <f>D71/SUM(D70:D73)</f>
        <v>1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0.66666666666666663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2017-11-16T19:22:08Z</dcterms:modified>
</cp:coreProperties>
</file>